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Y:\CED direzione sistemi informativi\A_IANNO GABRIELLA\CONDIVISI SU PIU ANNI\"/>
    </mc:Choice>
  </mc:AlternateContent>
  <xr:revisionPtr revIDLastSave="0" documentId="13_ncr:1_{28994885-4583-4859-92F9-7597EDDA5ED5}" xr6:coauthVersionLast="47" xr6:coauthVersionMax="47" xr10:uidLastSave="{00000000-0000-0000-0000-000000000000}"/>
  <bookViews>
    <workbookView xWindow="-28920" yWindow="-120" windowWidth="29040" windowHeight="15720" xr2:uid="{00000000-000D-0000-FFFF-FFFF00000000}"/>
  </bookViews>
  <sheets>
    <sheet name="Dati Generali" sheetId="7" r:id="rId1"/>
    <sheet name="Allenamenti" sheetId="4" r:id="rId2"/>
    <sheet name="Partite Ricorrenze" sheetId="10" r:id="rId3"/>
    <sheet name="Partite Puntuali" sheetId="8" r:id="rId4"/>
    <sheet name="Parametri" sheetId="5" state="hidden" r:id="rId5"/>
    <sheet name="Solo1" sheetId="6" state="hidden" r:id="rId6"/>
  </sheets>
  <definedNames>
    <definedName name="DataFine">'Dati Generali'!$D$13</definedName>
    <definedName name="DataInizio">'Dati Generali'!$C$13</definedName>
    <definedName name="Docce">Parametri!$V$2:$V$3</definedName>
    <definedName name="EtaPartecipanti">Parametri!$U$2:$U$3</definedName>
    <definedName name="GiorniSettimana">Parametri!$S$2:$S$8</definedName>
    <definedName name="OreFasce">Parametri!$AG$2:$AG$31</definedName>
    <definedName name="TabellaIncrociTariffe">Parametri!$Z$1:$AE$40</definedName>
    <definedName name="Tariffe">Parametri!$X$2:$X$8</definedName>
    <definedName name="TipiUso">Parametri!$W$2:$W$3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0" i="10" l="1"/>
  <c r="I29" i="10"/>
  <c r="I28" i="10"/>
  <c r="I27" i="10"/>
  <c r="I26" i="10"/>
  <c r="I25" i="10"/>
  <c r="I24" i="10"/>
  <c r="I23" i="10"/>
  <c r="I22" i="10"/>
  <c r="I21" i="10"/>
  <c r="I20" i="10"/>
  <c r="I19" i="10"/>
  <c r="I18" i="10"/>
  <c r="I17" i="10"/>
  <c r="I16" i="10"/>
  <c r="I15" i="10"/>
  <c r="I14" i="10"/>
  <c r="I13" i="10"/>
  <c r="I12" i="10"/>
  <c r="I11" i="10"/>
  <c r="I10" i="10"/>
  <c r="G8" i="10"/>
  <c r="E8" i="10"/>
  <c r="E8" i="4" l="1"/>
  <c r="E8" i="8"/>
  <c r="G8" i="8"/>
  <c r="G8" i="4"/>
  <c r="G20" i="7" l="1"/>
  <c r="B5" i="10" s="1"/>
  <c r="I32" i="4" l="1"/>
  <c r="I31" i="4"/>
  <c r="I30" i="4"/>
  <c r="I29" i="4"/>
  <c r="I28" i="4"/>
  <c r="I27" i="4"/>
  <c r="I26" i="4"/>
  <c r="I25" i="4"/>
  <c r="I24" i="4"/>
  <c r="I23" i="4"/>
  <c r="I22" i="4"/>
  <c r="I21" i="4"/>
  <c r="I20" i="4"/>
  <c r="I19" i="4"/>
  <c r="I18" i="4"/>
  <c r="I17" i="4"/>
  <c r="I16" i="4"/>
  <c r="I15" i="4"/>
  <c r="I14" i="4"/>
  <c r="I13" i="4"/>
  <c r="I12" i="4"/>
  <c r="I11" i="4"/>
  <c r="I10" i="4"/>
  <c r="I30" i="8"/>
  <c r="I29" i="8"/>
  <c r="I28" i="8"/>
  <c r="I27" i="8"/>
  <c r="I26" i="8"/>
  <c r="I25" i="8"/>
  <c r="I24" i="8"/>
  <c r="I23" i="8"/>
  <c r="I22" i="8"/>
  <c r="I21" i="8"/>
  <c r="I20" i="8"/>
  <c r="I19" i="8"/>
  <c r="I18" i="8"/>
  <c r="I17" i="8"/>
  <c r="I16" i="8"/>
  <c r="I15" i="8"/>
  <c r="I14" i="8"/>
  <c r="I13" i="8"/>
  <c r="I12" i="8"/>
  <c r="I11" i="8"/>
  <c r="I10" i="8"/>
  <c r="B5" i="8" l="1"/>
  <c r="B5" i="4"/>
  <c r="B2" i="6"/>
  <c r="A2" i="6"/>
  <c r="R30" i="8" l="1"/>
  <c r="N30" i="8"/>
  <c r="O30" i="8" s="1"/>
  <c r="R29" i="8"/>
  <c r="N29" i="8"/>
  <c r="O29" i="8" s="1"/>
  <c r="R28" i="8"/>
  <c r="N28" i="8"/>
  <c r="O28" i="8" s="1"/>
  <c r="R27" i="8"/>
  <c r="N27" i="8"/>
  <c r="O27" i="8" s="1"/>
  <c r="R26" i="8"/>
  <c r="N26" i="8"/>
  <c r="O26" i="8" s="1"/>
  <c r="R25" i="8"/>
  <c r="N25" i="8"/>
  <c r="O25" i="8" s="1"/>
  <c r="R24" i="8"/>
  <c r="N24" i="8"/>
  <c r="O24" i="8" s="1"/>
  <c r="R23" i="8"/>
  <c r="N23" i="8"/>
  <c r="O23" i="8" s="1"/>
  <c r="R22" i="8"/>
  <c r="N22" i="8"/>
  <c r="O22" i="8" s="1"/>
  <c r="R21" i="8"/>
  <c r="N21" i="8"/>
  <c r="O21" i="8" s="1"/>
  <c r="R20" i="8"/>
  <c r="N20" i="8"/>
  <c r="O20" i="8" s="1"/>
  <c r="R19" i="8"/>
  <c r="N19" i="8"/>
  <c r="O19" i="8" s="1"/>
  <c r="R18" i="8"/>
  <c r="N18" i="8"/>
  <c r="O18" i="8" s="1"/>
  <c r="R17" i="8"/>
  <c r="N17" i="8"/>
  <c r="O17" i="8" s="1"/>
  <c r="R16" i="8"/>
  <c r="N16" i="8"/>
  <c r="O16" i="8" s="1"/>
  <c r="R15" i="8"/>
  <c r="N15" i="8"/>
  <c r="O15" i="8" s="1"/>
  <c r="R14" i="8"/>
  <c r="N14" i="8"/>
  <c r="O14" i="8" s="1"/>
  <c r="R13" i="8"/>
  <c r="N13" i="8"/>
  <c r="O13" i="8" s="1"/>
  <c r="R12" i="8"/>
  <c r="N12" i="8"/>
  <c r="O12" i="8" s="1"/>
  <c r="R11" i="8"/>
  <c r="N11" i="8"/>
  <c r="O11" i="8" s="1"/>
  <c r="L10" i="8" a="1"/>
  <c r="L10" i="8" s="1"/>
  <c r="R10" i="8"/>
  <c r="N10" i="8"/>
  <c r="O10" i="8" s="1"/>
  <c r="W32" i="4"/>
  <c r="R32" i="4"/>
  <c r="N32" i="4"/>
  <c r="W31" i="4"/>
  <c r="R31" i="4"/>
  <c r="N31" i="4"/>
  <c r="W30" i="4"/>
  <c r="R30" i="4"/>
  <c r="N30" i="4"/>
  <c r="M30" i="4" a="1"/>
  <c r="M30" i="4" s="1"/>
  <c r="W29" i="4"/>
  <c r="R29" i="4"/>
  <c r="N29" i="4"/>
  <c r="W28" i="4"/>
  <c r="R28" i="4"/>
  <c r="N28" i="4"/>
  <c r="W27" i="4"/>
  <c r="R27" i="4"/>
  <c r="N27" i="4"/>
  <c r="W26" i="4"/>
  <c r="R26" i="4"/>
  <c r="N26" i="4"/>
  <c r="M26" i="4" a="1"/>
  <c r="M26" i="4" s="1"/>
  <c r="W25" i="4"/>
  <c r="R25" i="4"/>
  <c r="N25" i="4"/>
  <c r="W24" i="4"/>
  <c r="R24" i="4"/>
  <c r="N24" i="4"/>
  <c r="W23" i="4"/>
  <c r="R23" i="4"/>
  <c r="N23" i="4"/>
  <c r="M23" i="4" a="1"/>
  <c r="M23" i="4" s="1"/>
  <c r="W22" i="4"/>
  <c r="R22" i="4"/>
  <c r="N22" i="4"/>
  <c r="M22" i="4" a="1"/>
  <c r="M22" i="4" s="1"/>
  <c r="W21" i="4"/>
  <c r="R21" i="4"/>
  <c r="N21" i="4"/>
  <c r="W20" i="4"/>
  <c r="R20" i="4"/>
  <c r="N20" i="4"/>
  <c r="W19" i="4"/>
  <c r="R19" i="4"/>
  <c r="N19" i="4"/>
  <c r="M19" i="4" a="1"/>
  <c r="M19" i="4" s="1"/>
  <c r="W18" i="4"/>
  <c r="R18" i="4"/>
  <c r="N18" i="4"/>
  <c r="M18" i="4" a="1"/>
  <c r="M18" i="4" s="1"/>
  <c r="W17" i="4"/>
  <c r="R17" i="4"/>
  <c r="V17" i="4" s="1"/>
  <c r="N17" i="4"/>
  <c r="W16" i="4"/>
  <c r="R16" i="4"/>
  <c r="N16" i="4"/>
  <c r="W15" i="4"/>
  <c r="R15" i="4"/>
  <c r="N15" i="4"/>
  <c r="W14" i="4"/>
  <c r="R14" i="4"/>
  <c r="N14" i="4"/>
  <c r="M14" i="4" a="1"/>
  <c r="M14" i="4" s="1"/>
  <c r="W13" i="4"/>
  <c r="R13" i="4"/>
  <c r="N13" i="4"/>
  <c r="W12" i="4"/>
  <c r="R12" i="4"/>
  <c r="N12" i="4"/>
  <c r="W11" i="4"/>
  <c r="R11" i="4"/>
  <c r="N11" i="4"/>
  <c r="W10" i="4"/>
  <c r="U13" i="4"/>
  <c r="S15" i="4"/>
  <c r="U29" i="4"/>
  <c r="S23" i="4"/>
  <c r="S28" i="4"/>
  <c r="S13" i="4"/>
  <c r="S11" i="4"/>
  <c r="S24" i="4"/>
  <c r="S21" i="4"/>
  <c r="U25" i="4"/>
  <c r="U28" i="4"/>
  <c r="S16" i="4"/>
  <c r="S32" i="4"/>
  <c r="S20" i="4"/>
  <c r="S27" i="4"/>
  <c r="S31" i="4"/>
  <c r="S29" i="4"/>
  <c r="U30" i="4"/>
  <c r="U22" i="4"/>
  <c r="U21" i="4"/>
  <c r="U14" i="4"/>
  <c r="U26" i="4"/>
  <c r="U18" i="4"/>
  <c r="V19" i="4" l="1"/>
  <c r="V12" i="4"/>
  <c r="V18" i="4"/>
  <c r="V15" i="4"/>
  <c r="V13" i="4"/>
  <c r="V14" i="4"/>
  <c r="V20" i="4"/>
  <c r="V27" i="4"/>
  <c r="V26" i="4"/>
  <c r="V31" i="4"/>
  <c r="V16" i="4"/>
  <c r="V24" i="4"/>
  <c r="V30" i="4"/>
  <c r="V21" i="4"/>
  <c r="V22" i="4"/>
  <c r="V23" i="4"/>
  <c r="V28" i="4"/>
  <c r="O3" i="8"/>
  <c r="H2" i="6" s="1"/>
  <c r="T25" i="4"/>
  <c r="V25" i="4"/>
  <c r="T29" i="4"/>
  <c r="V29" i="4"/>
  <c r="T32" i="4"/>
  <c r="V32" i="4"/>
  <c r="T11" i="4"/>
  <c r="V11" i="4"/>
  <c r="M11" i="8" a="1"/>
  <c r="M11" i="8" s="1"/>
  <c r="P11" i="8" s="1"/>
  <c r="L11" i="8" a="1"/>
  <c r="L11" i="8" s="1"/>
  <c r="M15" i="8" a="1"/>
  <c r="M15" i="8" s="1"/>
  <c r="P15" i="8" s="1"/>
  <c r="L15" i="8" a="1"/>
  <c r="L15" i="8" s="1"/>
  <c r="M19" i="8" a="1"/>
  <c r="M19" i="8" s="1"/>
  <c r="P19" i="8" s="1"/>
  <c r="L19" i="8" a="1"/>
  <c r="L19" i="8" s="1"/>
  <c r="M23" i="8" a="1"/>
  <c r="M23" i="8" s="1"/>
  <c r="P23" i="8" s="1"/>
  <c r="L23" i="8" a="1"/>
  <c r="L23" i="8" s="1"/>
  <c r="M27" i="8" a="1"/>
  <c r="M27" i="8" s="1"/>
  <c r="P27" i="8" s="1"/>
  <c r="L27" i="8" a="1"/>
  <c r="L27" i="8" s="1"/>
  <c r="M14" i="8" a="1"/>
  <c r="M14" i="8" s="1"/>
  <c r="P14" i="8" s="1"/>
  <c r="L14" i="8" a="1"/>
  <c r="L14" i="8" s="1"/>
  <c r="M18" i="8" a="1"/>
  <c r="M18" i="8" s="1"/>
  <c r="P18" i="8" s="1"/>
  <c r="L18" i="8" a="1"/>
  <c r="L18" i="8" s="1"/>
  <c r="M22" i="8" a="1"/>
  <c r="M22" i="8" s="1"/>
  <c r="P22" i="8" s="1"/>
  <c r="L22" i="8" a="1"/>
  <c r="L22" i="8" s="1"/>
  <c r="M26" i="8" a="1"/>
  <c r="M26" i="8" s="1"/>
  <c r="P26" i="8" s="1"/>
  <c r="L26" i="8" a="1"/>
  <c r="L26" i="8" s="1"/>
  <c r="M30" i="8" a="1"/>
  <c r="M30" i="8" s="1"/>
  <c r="P30" i="8" s="1"/>
  <c r="L30" i="8" a="1"/>
  <c r="L30" i="8" s="1"/>
  <c r="L13" i="8" a="1"/>
  <c r="L13" i="8" s="1"/>
  <c r="M13" i="8" a="1"/>
  <c r="M13" i="8" s="1"/>
  <c r="P13" i="8" s="1"/>
  <c r="L17" i="8" a="1"/>
  <c r="L17" i="8" s="1"/>
  <c r="M17" i="8" a="1"/>
  <c r="M17" i="8" s="1"/>
  <c r="P17" i="8" s="1"/>
  <c r="L21" i="8" a="1"/>
  <c r="L21" i="8" s="1"/>
  <c r="M21" i="8" a="1"/>
  <c r="M21" i="8" s="1"/>
  <c r="P21" i="8" s="1"/>
  <c r="L25" i="8" a="1"/>
  <c r="L25" i="8" s="1"/>
  <c r="M25" i="8" a="1"/>
  <c r="M25" i="8" s="1"/>
  <c r="P25" i="8" s="1"/>
  <c r="L29" i="8" a="1"/>
  <c r="L29" i="8" s="1"/>
  <c r="M29" i="8" a="1"/>
  <c r="M29" i="8" s="1"/>
  <c r="P29" i="8" s="1"/>
  <c r="M12" i="8" a="1"/>
  <c r="M12" i="8" s="1"/>
  <c r="P12" i="8" s="1"/>
  <c r="L12" i="8" a="1"/>
  <c r="L12" i="8" s="1"/>
  <c r="M16" i="8" a="1"/>
  <c r="M16" i="8" s="1"/>
  <c r="P16" i="8" s="1"/>
  <c r="L16" i="8" a="1"/>
  <c r="L16" i="8" s="1"/>
  <c r="M20" i="8" a="1"/>
  <c r="M20" i="8" s="1"/>
  <c r="P20" i="8" s="1"/>
  <c r="L20" i="8" a="1"/>
  <c r="L20" i="8" s="1"/>
  <c r="M24" i="8" a="1"/>
  <c r="M24" i="8" s="1"/>
  <c r="P24" i="8" s="1"/>
  <c r="L24" i="8" a="1"/>
  <c r="L24" i="8" s="1"/>
  <c r="M28" i="8" a="1"/>
  <c r="M28" i="8" s="1"/>
  <c r="P28" i="8" s="1"/>
  <c r="L28" i="8" a="1"/>
  <c r="L28" i="8" s="1"/>
  <c r="M10" i="8" a="1"/>
  <c r="M10" i="8" s="1"/>
  <c r="P10" i="8" s="1"/>
  <c r="T17" i="4"/>
  <c r="T20" i="4"/>
  <c r="T16" i="4"/>
  <c r="T13" i="4"/>
  <c r="O13" i="4" s="1"/>
  <c r="M15" i="4" a="1"/>
  <c r="M15" i="4" s="1"/>
  <c r="L15" i="4" a="1"/>
  <c r="L15" i="4" s="1"/>
  <c r="M27" i="4" a="1"/>
  <c r="M27" i="4" s="1"/>
  <c r="L27" i="4" a="1"/>
  <c r="L27" i="4" s="1"/>
  <c r="L19" i="4" a="1"/>
  <c r="L19" i="4" s="1"/>
  <c r="L23" i="4" a="1"/>
  <c r="L23" i="4" s="1"/>
  <c r="T21" i="4"/>
  <c r="T24" i="4"/>
  <c r="T31" i="4"/>
  <c r="T12" i="4"/>
  <c r="T28" i="4"/>
  <c r="L21" i="4" a="1"/>
  <c r="L21" i="4" s="1"/>
  <c r="M21" i="4" a="1"/>
  <c r="M21" i="4" s="1"/>
  <c r="L13" i="4" a="1"/>
  <c r="L13" i="4" s="1"/>
  <c r="M13" i="4" a="1"/>
  <c r="M13" i="4" s="1"/>
  <c r="L16" i="4" a="1"/>
  <c r="L16" i="4" s="1"/>
  <c r="M16" i="4" a="1"/>
  <c r="M16" i="4" s="1"/>
  <c r="L29" i="4" a="1"/>
  <c r="L29" i="4" s="1"/>
  <c r="M29" i="4" a="1"/>
  <c r="M29" i="4" s="1"/>
  <c r="L17" i="4" a="1"/>
  <c r="L17" i="4" s="1"/>
  <c r="M17" i="4" a="1"/>
  <c r="M17" i="4" s="1"/>
  <c r="L20" i="4" a="1"/>
  <c r="L20" i="4" s="1"/>
  <c r="M20" i="4" a="1"/>
  <c r="M20" i="4" s="1"/>
  <c r="L24" i="4" a="1"/>
  <c r="L24" i="4" s="1"/>
  <c r="M24" i="4" a="1"/>
  <c r="M24" i="4" s="1"/>
  <c r="M31" i="4" a="1"/>
  <c r="M31" i="4" s="1"/>
  <c r="L31" i="4" a="1"/>
  <c r="L31" i="4" s="1"/>
  <c r="L12" i="4" a="1"/>
  <c r="L12" i="4" s="1"/>
  <c r="M12" i="4" a="1"/>
  <c r="M12" i="4" s="1"/>
  <c r="L25" i="4" a="1"/>
  <c r="L25" i="4" s="1"/>
  <c r="M25" i="4" a="1"/>
  <c r="M25" i="4" s="1"/>
  <c r="L28" i="4" a="1"/>
  <c r="L28" i="4" s="1"/>
  <c r="M28" i="4" a="1"/>
  <c r="M28" i="4" s="1"/>
  <c r="L32" i="4" a="1"/>
  <c r="L32" i="4" s="1"/>
  <c r="M32" i="4" a="1"/>
  <c r="M32" i="4" s="1"/>
  <c r="L14" i="4" a="1"/>
  <c r="L14" i="4" s="1"/>
  <c r="T15" i="4"/>
  <c r="L18" i="4" a="1"/>
  <c r="L18" i="4" s="1"/>
  <c r="T19" i="4"/>
  <c r="L22" i="4" a="1"/>
  <c r="L22" i="4" s="1"/>
  <c r="T23" i="4"/>
  <c r="P23" i="4" s="1"/>
  <c r="L26" i="4" a="1"/>
  <c r="L26" i="4" s="1"/>
  <c r="T27" i="4"/>
  <c r="L30" i="4" a="1"/>
  <c r="L30" i="4" s="1"/>
  <c r="T14" i="4"/>
  <c r="T18" i="4"/>
  <c r="T22" i="4"/>
  <c r="T26" i="4"/>
  <c r="T30" i="4"/>
  <c r="L11" i="4" a="1"/>
  <c r="L11" i="4" s="1"/>
  <c r="M11" i="4" a="1"/>
  <c r="M11" i="4" s="1"/>
  <c r="U12" i="4"/>
  <c r="S30" i="4"/>
  <c r="U16" i="4"/>
  <c r="U24" i="4"/>
  <c r="U20" i="4"/>
  <c r="U11" i="4"/>
  <c r="S12" i="4"/>
  <c r="U27" i="4"/>
  <c r="U15" i="4"/>
  <c r="U32" i="4"/>
  <c r="S25" i="4"/>
  <c r="S18" i="4"/>
  <c r="S14" i="4"/>
  <c r="U31" i="4"/>
  <c r="S17" i="4"/>
  <c r="S26" i="4"/>
  <c r="U23" i="4"/>
  <c r="S19" i="4"/>
  <c r="U17" i="4"/>
  <c r="U19" i="4"/>
  <c r="S22" i="4"/>
  <c r="Q28" i="4" l="1"/>
  <c r="O28" i="4"/>
  <c r="Q13" i="4"/>
  <c r="P19" i="4"/>
  <c r="O17" i="4"/>
  <c r="Q17" i="4"/>
  <c r="R3" i="8"/>
  <c r="G2" i="6" s="1"/>
  <c r="Q21" i="4"/>
  <c r="O21" i="4"/>
  <c r="P15" i="4"/>
  <c r="O25" i="4"/>
  <c r="O29" i="4"/>
  <c r="O26" i="4"/>
  <c r="O19" i="4"/>
  <c r="O16" i="4"/>
  <c r="O30" i="4"/>
  <c r="O32" i="4"/>
  <c r="O15" i="4"/>
  <c r="O23" i="4"/>
  <c r="O14" i="4"/>
  <c r="O18" i="4"/>
  <c r="O27" i="4"/>
  <c r="O20" i="4"/>
  <c r="O24" i="4"/>
  <c r="O12" i="4"/>
  <c r="O31" i="4"/>
  <c r="O22" i="4"/>
  <c r="O11" i="4"/>
  <c r="P32" i="4"/>
  <c r="P25" i="4"/>
  <c r="P20" i="4"/>
  <c r="P29" i="4"/>
  <c r="P17" i="4"/>
  <c r="P28" i="4"/>
  <c r="P11" i="4"/>
  <c r="P16" i="4"/>
  <c r="P21" i="4"/>
  <c r="Q25" i="4"/>
  <c r="P27" i="4"/>
  <c r="Q29" i="4"/>
  <c r="P24" i="4"/>
  <c r="P13" i="4"/>
  <c r="P31" i="4"/>
  <c r="Q30" i="4"/>
  <c r="Q26" i="4"/>
  <c r="Q22" i="4"/>
  <c r="Q14" i="4"/>
  <c r="Q18" i="4"/>
  <c r="P12" i="4"/>
  <c r="Q32" i="4"/>
  <c r="Q24" i="4"/>
  <c r="Q20" i="4"/>
  <c r="Q16" i="4"/>
  <c r="Q12" i="4"/>
  <c r="Q31" i="4"/>
  <c r="Q23" i="4"/>
  <c r="Q15" i="4"/>
  <c r="P30" i="4"/>
  <c r="P26" i="4"/>
  <c r="P22" i="4"/>
  <c r="P18" i="4"/>
  <c r="P14" i="4"/>
  <c r="Q27" i="4"/>
  <c r="Q19" i="4"/>
  <c r="Q11" i="4"/>
  <c r="R10" i="4" l="1"/>
  <c r="U10" i="4"/>
  <c r="S10" i="4"/>
  <c r="V10" i="4" l="1"/>
  <c r="T10" i="4"/>
  <c r="M10" i="4" a="1"/>
  <c r="M10" i="4" s="1"/>
  <c r="N10" i="4"/>
  <c r="O10" i="4" l="1"/>
  <c r="R2" i="4" s="1"/>
  <c r="F2" i="6" s="1"/>
  <c r="P10" i="4"/>
  <c r="S2" i="4" s="1"/>
  <c r="D2" i="6" s="1"/>
  <c r="L10" i="4" a="1"/>
  <c r="L10" i="4" s="1"/>
  <c r="Q10" i="4" s="1"/>
  <c r="T2" i="4" s="1"/>
  <c r="C2" i="6" s="1"/>
  <c r="U2" i="4" l="1"/>
  <c r="E2" i="6" s="1"/>
  <c r="I2" i="6" s="1"/>
  <c r="J2" i="6" l="1"/>
  <c r="B30" i="7"/>
</calcChain>
</file>

<file path=xl/sharedStrings.xml><?xml version="1.0" encoding="utf-8"?>
<sst xmlns="http://schemas.openxmlformats.org/spreadsheetml/2006/main" count="1549" uniqueCount="159">
  <si>
    <t>Si</t>
  </si>
  <si>
    <t>No</t>
  </si>
  <si>
    <t>Allenamento</t>
  </si>
  <si>
    <t>Campionato</t>
  </si>
  <si>
    <t>Adulti</t>
  </si>
  <si>
    <t>SI</t>
  </si>
  <si>
    <t>Tariffa F</t>
  </si>
  <si>
    <t>Tariffa E</t>
  </si>
  <si>
    <t>Tariffa A</t>
  </si>
  <si>
    <t>Tariffa B</t>
  </si>
  <si>
    <t>Tariffa D</t>
  </si>
  <si>
    <t>Tipo Tariffa</t>
  </si>
  <si>
    <t>Tipo di uso</t>
  </si>
  <si>
    <t>Docce</t>
  </si>
  <si>
    <t>Risaldamento</t>
  </si>
  <si>
    <t>Partita</t>
  </si>
  <si>
    <t>Tariffa C</t>
  </si>
  <si>
    <t>Tariffa C1</t>
  </si>
  <si>
    <t>Importo</t>
  </si>
  <si>
    <t>Disabili</t>
  </si>
  <si>
    <t>Federazione</t>
  </si>
  <si>
    <t>Giorno della settimana</t>
  </si>
  <si>
    <t>Età partecipanti</t>
  </si>
  <si>
    <t>Tariffa</t>
  </si>
  <si>
    <t>Lunedì</t>
  </si>
  <si>
    <t>Martedì</t>
  </si>
  <si>
    <t>Mercoledì</t>
  </si>
  <si>
    <t>Giovedì</t>
  </si>
  <si>
    <t>Venerdì</t>
  </si>
  <si>
    <t>Sabato</t>
  </si>
  <si>
    <t>Domenica</t>
  </si>
  <si>
    <t>Minori</t>
  </si>
  <si>
    <t>La maggior parte dei partecipanti ha una disabilità?</t>
  </si>
  <si>
    <t xml:space="preserve">La società è iscritta ad una federazione? </t>
  </si>
  <si>
    <t xml:space="preserve">La squadra partecipa attivamente ad un campionato ? </t>
  </si>
  <si>
    <t>ORA INIZIO</t>
  </si>
  <si>
    <t>ORA FINE</t>
  </si>
  <si>
    <t>ATTIVITA'</t>
  </si>
  <si>
    <t>SENZA RISC</t>
  </si>
  <si>
    <t>ORE</t>
  </si>
  <si>
    <t>CON RISC</t>
  </si>
  <si>
    <t>Numero giorno settimana</t>
  </si>
  <si>
    <t>GG NO RISC</t>
  </si>
  <si>
    <t>GG CON RISC</t>
  </si>
  <si>
    <t>N° Giorno</t>
  </si>
  <si>
    <t>Carnevale</t>
  </si>
  <si>
    <t>Pasqua</t>
  </si>
  <si>
    <t>Chisura invernale</t>
  </si>
  <si>
    <t>Liberazione</t>
  </si>
  <si>
    <t>Repubblica</t>
  </si>
  <si>
    <t>Lavoro</t>
  </si>
  <si>
    <t>Riscaldamento</t>
  </si>
  <si>
    <t>GG NO RISC FESTA</t>
  </si>
  <si>
    <t>Santi</t>
  </si>
  <si>
    <t>Molti Res</t>
  </si>
  <si>
    <t>GG RISC FESTA</t>
  </si>
  <si>
    <t>Gratuito</t>
  </si>
  <si>
    <t>DATI NASCOSTI</t>
  </si>
  <si>
    <t>Inizio periodo concessione</t>
  </si>
  <si>
    <t>Fine periodo concessione</t>
  </si>
  <si>
    <t>$ No Risc</t>
  </si>
  <si>
    <t>$ Risc</t>
  </si>
  <si>
    <t>Totale Ore Allenamento</t>
  </si>
  <si>
    <t>Totale Allenamento con riscaldamento</t>
  </si>
  <si>
    <t>Totale complessivo Allenamento</t>
  </si>
  <si>
    <t>Totale Allenamento senza riscaldamento</t>
  </si>
  <si>
    <t>Totale complessivo Partite</t>
  </si>
  <si>
    <t>Totale Generale</t>
  </si>
  <si>
    <t>Inzio</t>
  </si>
  <si>
    <t>Fine</t>
  </si>
  <si>
    <t>Nome Palestra</t>
  </si>
  <si>
    <t>Indirizzo</t>
  </si>
  <si>
    <t>Minori/Over 60</t>
  </si>
  <si>
    <t>Immacolata</t>
  </si>
  <si>
    <r>
      <t xml:space="preserve"> GIORNO  </t>
    </r>
    <r>
      <rPr>
        <sz val="12"/>
        <color theme="0"/>
        <rFont val="Webdings"/>
        <family val="1"/>
        <charset val="2"/>
      </rPr>
      <t xml:space="preserve"> i</t>
    </r>
  </si>
  <si>
    <r>
      <t xml:space="preserve"> TARIFFA    </t>
    </r>
    <r>
      <rPr>
        <sz val="12"/>
        <color theme="0"/>
        <rFont val="Webdings"/>
        <family val="1"/>
        <charset val="2"/>
      </rPr>
      <t>i</t>
    </r>
  </si>
  <si>
    <r>
      <t xml:space="preserve"> ETA'              </t>
    </r>
    <r>
      <rPr>
        <sz val="12"/>
        <color theme="0"/>
        <rFont val="Webdings"/>
        <family val="1"/>
        <charset val="2"/>
      </rPr>
      <t>i</t>
    </r>
  </si>
  <si>
    <r>
      <t xml:space="preserve"> USO DOCCE  </t>
    </r>
    <r>
      <rPr>
        <sz val="12"/>
        <color theme="0"/>
        <rFont val="Webdings"/>
        <family val="1"/>
        <charset val="2"/>
      </rPr>
      <t>i</t>
    </r>
  </si>
  <si>
    <r>
      <t xml:space="preserve"> GRATUITO  </t>
    </r>
    <r>
      <rPr>
        <sz val="12"/>
        <color theme="0"/>
        <rFont val="Webdings"/>
        <family val="1"/>
        <charset val="2"/>
      </rPr>
      <t>i</t>
    </r>
  </si>
  <si>
    <t>Palestra Angelini</t>
  </si>
  <si>
    <t>Palestra Biffi</t>
  </si>
  <si>
    <t>Palestra Calvino</t>
  </si>
  <si>
    <t>Palestra Camozzi (grande)</t>
  </si>
  <si>
    <t>Palestra Camozzi (piccola)</t>
  </si>
  <si>
    <t>Palestra Carpinoni</t>
  </si>
  <si>
    <t>Palestra Cavezzali</t>
  </si>
  <si>
    <t>Palestra Celestino Maria Fava</t>
  </si>
  <si>
    <t>Palestra Codussi</t>
  </si>
  <si>
    <t>Palestra Corridoni (Cornagera)</t>
  </si>
  <si>
    <t>Palestra Da Rosciate</t>
  </si>
  <si>
    <t>Palestra Don Bosco</t>
  </si>
  <si>
    <t>Palestra Don Milani</t>
  </si>
  <si>
    <t>Palestra Galgario</t>
  </si>
  <si>
    <t>Palestra Ghisleni</t>
  </si>
  <si>
    <t>Palestra Ghisleri (piccola)</t>
  </si>
  <si>
    <t>Palestra Locatelli</t>
  </si>
  <si>
    <t>Palestra Lotto</t>
  </si>
  <si>
    <t>Palestra Mazzi (grande)</t>
  </si>
  <si>
    <t>Palestra Mazzi (piccola)</t>
  </si>
  <si>
    <t>Palestra Muzio (Colognola)</t>
  </si>
  <si>
    <t>Palestra Muzio (Villaggio degli sposi)</t>
  </si>
  <si>
    <t>Palestra Nullo</t>
  </si>
  <si>
    <t>Palestra Papa Giovanni XXIII</t>
  </si>
  <si>
    <t>Palestra Pascoli</t>
  </si>
  <si>
    <t>Palestra Petteni</t>
  </si>
  <si>
    <t>Palestra Rodari</t>
  </si>
  <si>
    <t>Palestra Rosmini</t>
  </si>
  <si>
    <t>Palestra Savio</t>
  </si>
  <si>
    <t>Palestra Savoia</t>
  </si>
  <si>
    <t>Palestra Valli</t>
  </si>
  <si>
    <t>Sala di scherma - Loreto</t>
  </si>
  <si>
    <t>Alle no Risc</t>
  </si>
  <si>
    <t>All con risc</t>
  </si>
  <si>
    <t>Tot All</t>
  </si>
  <si>
    <t>Tot ore</t>
  </si>
  <si>
    <t>Totale ore partite</t>
  </si>
  <si>
    <t>Tot Ore</t>
  </si>
  <si>
    <t>Tot ORE</t>
  </si>
  <si>
    <t>Tot Par</t>
  </si>
  <si>
    <t>TORNA AI DATI GENERALI</t>
  </si>
  <si>
    <t>SEZIONE CORRETTAMENTE COMPLETATA</t>
  </si>
  <si>
    <t>INSERISCI GLI ALLENAMENTI</t>
  </si>
  <si>
    <t>INSERISCI LE PARTITE</t>
  </si>
  <si>
    <t>INZIO</t>
  </si>
  <si>
    <t>FINE</t>
  </si>
  <si>
    <t>PERIODO CONCESSIONE</t>
  </si>
  <si>
    <t>ALLEGATO: Calendario allenamenti e partite</t>
  </si>
  <si>
    <t>Istanza di Concessione Palestra Comunale</t>
  </si>
  <si>
    <r>
      <t xml:space="preserve">i </t>
    </r>
    <r>
      <rPr>
        <b/>
        <sz val="14"/>
        <color theme="4"/>
        <rFont val="Calibri"/>
        <family val="2"/>
        <scheme val="minor"/>
      </rPr>
      <t>Istruzioni:</t>
    </r>
  </si>
  <si>
    <r>
      <rPr>
        <i/>
        <sz val="12"/>
        <color theme="4"/>
        <rFont val="Wingdings 2"/>
        <family val="1"/>
        <charset val="2"/>
      </rPr>
      <t></t>
    </r>
    <r>
      <rPr>
        <i/>
        <sz val="12"/>
        <color theme="4"/>
        <rFont val="Calibri"/>
        <family val="2"/>
        <scheme val="minor"/>
      </rPr>
      <t xml:space="preserve"> inserire i dati generali, compilando le caselle gialle 
</t>
    </r>
    <r>
      <rPr>
        <i/>
        <sz val="12"/>
        <color theme="4"/>
        <rFont val="Wingdings 2"/>
        <family val="1"/>
        <charset val="2"/>
      </rPr>
      <t></t>
    </r>
    <r>
      <rPr>
        <i/>
        <sz val="12"/>
        <color theme="4"/>
        <rFont val="Calibri"/>
        <family val="2"/>
      </rPr>
      <t xml:space="preserve"> compilare i dati di dettaglio delle schede ALLENAMENTI e PARTITE
</t>
    </r>
    <r>
      <rPr>
        <sz val="12"/>
        <color theme="4"/>
        <rFont val="Wingdings 2"/>
        <family val="1"/>
        <charset val="2"/>
      </rPr>
      <t></t>
    </r>
    <r>
      <rPr>
        <i/>
        <sz val="12"/>
        <color theme="4"/>
        <rFont val="Calibri"/>
        <family val="2"/>
      </rPr>
      <t xml:space="preserve"> il  file compilato deve essere allegato alla richiesta di concessione di palestra comunale</t>
    </r>
  </si>
  <si>
    <t>CALENDARIO SETTIMANALE ALLENAMENTI</t>
  </si>
  <si>
    <t>Periodo riferimento:</t>
  </si>
  <si>
    <t>dal</t>
  </si>
  <si>
    <t>al</t>
  </si>
  <si>
    <t>ELENCO DATE PARTITE</t>
  </si>
  <si>
    <t>Periodo richiesto:</t>
  </si>
  <si>
    <t>$ Partita</t>
  </si>
  <si>
    <t xml:space="preserve">La società/referente gruppo ha sede legale/residenza in Bergamo? </t>
  </si>
  <si>
    <t>Terza Scadenza PagoPA</t>
  </si>
  <si>
    <t>Seconda Scadenza PagoPA</t>
  </si>
  <si>
    <t>Prima Scadenza PagoPA</t>
  </si>
  <si>
    <t>Palestra Generica</t>
  </si>
  <si>
    <t>CARPINONI</t>
  </si>
  <si>
    <t>FLORES metà</t>
  </si>
  <si>
    <t>FLORES intera</t>
  </si>
  <si>
    <t>ELENCO GIORNO RICORRENTE PARTITE</t>
  </si>
  <si>
    <t>Palestra Flores Metà</t>
  </si>
  <si>
    <t>Palestra Flores Intera</t>
  </si>
  <si>
    <t>Importo Rata</t>
  </si>
  <si>
    <t>compilazione obbligatoria</t>
  </si>
  <si>
    <t>Inserire nel formato gg/mm/aaaa</t>
  </si>
  <si>
    <r>
      <t>Dati generali</t>
    </r>
    <r>
      <rPr>
        <b/>
        <sz val="14"/>
        <color rgb="FFFF0000"/>
        <rFont val="Calibri"/>
        <family val="2"/>
        <scheme val="minor"/>
      </rPr>
      <t xml:space="preserve"> </t>
    </r>
  </si>
  <si>
    <r>
      <t xml:space="preserve">Richiedente </t>
    </r>
    <r>
      <rPr>
        <b/>
        <sz val="12"/>
        <color rgb="FFFF0000"/>
        <rFont val="Calibri"/>
        <family val="2"/>
        <scheme val="minor"/>
      </rPr>
      <t>campo obbligatorio</t>
    </r>
  </si>
  <si>
    <r>
      <t xml:space="preserve">Struttura comunale </t>
    </r>
    <r>
      <rPr>
        <b/>
        <sz val="12"/>
        <color rgb="FFFF0000"/>
        <rFont val="Calibri"/>
        <family val="2"/>
        <scheme val="minor"/>
      </rPr>
      <t>campo obbligatorio</t>
    </r>
  </si>
  <si>
    <t>Palestra Tobagi</t>
  </si>
  <si>
    <r>
      <rPr>
        <i/>
        <sz val="12"/>
        <color theme="4"/>
        <rFont val="Wingdings 2"/>
        <family val="1"/>
        <charset val="2"/>
      </rPr>
      <t xml:space="preserve"> </t>
    </r>
    <r>
      <rPr>
        <i/>
        <sz val="12"/>
        <color theme="4"/>
        <rFont val="Calibri"/>
        <family val="2"/>
        <scheme val="minor"/>
      </rPr>
      <t>Inserire in questa sezione le giornate nelle quali verranno disputate le partite;
</t>
    </r>
    <r>
      <rPr>
        <sz val="12"/>
        <color theme="4"/>
        <rFont val="Wingdings 2"/>
        <family val="1"/>
        <charset val="2"/>
      </rPr>
      <t xml:space="preserve"> </t>
    </r>
    <r>
      <rPr>
        <i/>
        <sz val="12"/>
        <color theme="4"/>
        <rFont val="Calibri"/>
        <family val="2"/>
        <scheme val="minor"/>
      </rPr>
      <t>utilizzare una nuova riga per ogni fascia oraria con differenti caratteristiche (ad esempio Uso delle docce, Età dei partecipanti);</t>
    </r>
    <r>
      <rPr>
        <b/>
        <i/>
        <sz val="12"/>
        <color theme="4"/>
        <rFont val="Calibri"/>
        <family val="2"/>
        <scheme val="minor"/>
      </rPr>
      <t xml:space="preserve">  Gli orari dalle 08:00 alle 16:00</t>
    </r>
    <r>
      <rPr>
        <i/>
        <sz val="12"/>
        <color theme="4"/>
        <rFont val="Calibri"/>
        <family val="2"/>
        <scheme val="minor"/>
      </rPr>
      <t xml:space="preserve"> possono essere scelti solo per il sabato o la domenica
</t>
    </r>
    <r>
      <rPr>
        <sz val="12"/>
        <color theme="4"/>
        <rFont val="Wingdings 2"/>
        <family val="1"/>
        <charset val="2"/>
      </rPr>
      <t xml:space="preserve"> </t>
    </r>
    <r>
      <rPr>
        <sz val="12"/>
        <color theme="4"/>
        <rFont val="Calibri"/>
        <family val="2"/>
        <scheme val="minor"/>
      </rPr>
      <t xml:space="preserve">le partite andranno inserite in un altro file al momento della formazione del calendario ufficiale </t>
    </r>
  </si>
  <si>
    <r>
      <rPr>
        <i/>
        <sz val="12"/>
        <color theme="4"/>
        <rFont val="Wingdings 2"/>
        <family val="1"/>
        <charset val="2"/>
      </rPr>
      <t></t>
    </r>
    <r>
      <rPr>
        <i/>
        <sz val="12"/>
        <color theme="4"/>
        <rFont val="Calibri"/>
        <family val="2"/>
        <scheme val="minor"/>
      </rPr>
      <t xml:space="preserve"> Inserire in questa sezione tutti gli allenamenti ripetuti nell'arco della settimana;
</t>
    </r>
    <r>
      <rPr>
        <i/>
        <sz val="12"/>
        <color theme="4"/>
        <rFont val="Wingdings 2"/>
        <family val="1"/>
        <charset val="2"/>
      </rPr>
      <t></t>
    </r>
    <r>
      <rPr>
        <i/>
        <sz val="12"/>
        <color theme="4"/>
        <rFont val="Calibri"/>
        <family val="2"/>
      </rPr>
      <t xml:space="preserve"> utilizzare una nuova riga per ogni fascia oraria con differenti caratteristiche (ad esempio Uso delle docce, Età dei partecipanti);</t>
    </r>
    <r>
      <rPr>
        <b/>
        <i/>
        <sz val="12"/>
        <color theme="4"/>
        <rFont val="Calibri"/>
        <family val="2"/>
      </rPr>
      <t xml:space="preserve"> Gli orari dalle 08:00 alle 16:00</t>
    </r>
    <r>
      <rPr>
        <i/>
        <sz val="12"/>
        <color theme="4"/>
        <rFont val="Calibri"/>
        <family val="2"/>
      </rPr>
      <t xml:space="preserve"> possono essere scelti solo per il sabato o la domenica
</t>
    </r>
    <r>
      <rPr>
        <sz val="12"/>
        <color theme="4"/>
        <rFont val="Wingdings 2"/>
        <family val="1"/>
        <charset val="2"/>
      </rPr>
      <t></t>
    </r>
    <r>
      <rPr>
        <i/>
        <sz val="12"/>
        <color theme="4"/>
        <rFont val="Calibri"/>
        <family val="2"/>
      </rPr>
      <t xml:space="preserve"> per ogni riga, la tariffa verrà autocompilata e concorre al calcolo complessivo della concessione;</t>
    </r>
  </si>
  <si>
    <r>
      <rPr>
        <i/>
        <sz val="12"/>
        <color theme="4"/>
        <rFont val="Wingdings 2"/>
        <family val="1"/>
        <charset val="2"/>
      </rPr>
      <t></t>
    </r>
    <r>
      <rPr>
        <i/>
        <sz val="12"/>
        <color theme="4"/>
        <rFont val="Calibri"/>
        <family val="2"/>
        <scheme val="minor"/>
      </rPr>
      <t xml:space="preserve"> Inserire in questa sezione tutte le partite che verranno disputate nel periodo di concessione richiesto;
</t>
    </r>
    <r>
      <rPr>
        <sz val="12"/>
        <color theme="4"/>
        <rFont val="Wingdings 2"/>
        <family val="1"/>
        <charset val="2"/>
      </rPr>
      <t xml:space="preserve"> </t>
    </r>
    <r>
      <rPr>
        <i/>
        <sz val="12"/>
        <color theme="4"/>
        <rFont val="Calibri"/>
        <family val="2"/>
        <scheme val="minor"/>
      </rPr>
      <t xml:space="preserve">utilizzare una nuova riga per ogni fascia oraria con differenti caratteristiche (ad esempio Uso delle docce, Età dei partecipanti); </t>
    </r>
    <r>
      <rPr>
        <b/>
        <i/>
        <sz val="12"/>
        <color theme="4"/>
        <rFont val="Calibri"/>
        <family val="2"/>
        <scheme val="minor"/>
      </rPr>
      <t>Gli orari dalle 08:00 alle 16:00</t>
    </r>
    <r>
      <rPr>
        <i/>
        <sz val="12"/>
        <color theme="4"/>
        <rFont val="Calibri"/>
        <family val="2"/>
        <scheme val="minor"/>
      </rPr>
      <t xml:space="preserve"> possono essere scelti solo per il sabato o la domenica
</t>
    </r>
    <r>
      <rPr>
        <sz val="12"/>
        <color theme="4"/>
        <rFont val="Wingdings 2"/>
        <family val="1"/>
        <charset val="2"/>
      </rPr>
      <t xml:space="preserve"> </t>
    </r>
    <r>
      <rPr>
        <i/>
        <sz val="12"/>
        <color theme="4"/>
        <rFont val="Calibri"/>
        <family val="2"/>
        <scheme val="minor"/>
      </rPr>
      <t>per ogni riga, la tariffa verrà autocompilata e concorre al calcolo complessivo della concessione;</t>
    </r>
  </si>
  <si>
    <t>Palestra Calvi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</si>
</sst>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h:mm;@"/>
    <numFmt numFmtId="165" formatCode="#,##0.00\ &quot;€&quot;"/>
    <numFmt numFmtId="166" formatCode="_-* #,##0.00\ [$€-410]_-;\-* #,##0.00\ [$€-410]_-;_-* &quot;-&quot;??\ [$€-410]_-;_-@_-"/>
  </numFmts>
  <fonts count="38">
    <font>
      <sz val="11"/>
      <color theme="1"/>
      <name val="Calibri"/>
      <family val="2"/>
      <scheme val="minor"/>
    </font>
    <font>
      <b/>
      <sz val="11"/>
      <color theme="1"/>
      <name val="Calibri"/>
      <family val="2"/>
      <scheme val="minor"/>
    </font>
    <font>
      <sz val="11"/>
      <color theme="1"/>
      <name val="Calibri"/>
      <family val="2"/>
      <scheme val="minor"/>
    </font>
    <font>
      <sz val="8"/>
      <name val="Calibri"/>
      <family val="2"/>
      <scheme val="minor"/>
    </font>
    <font>
      <b/>
      <sz val="12"/>
      <color theme="0"/>
      <name val="Calibri"/>
      <family val="2"/>
      <scheme val="minor"/>
    </font>
    <font>
      <b/>
      <sz val="14"/>
      <color theme="1"/>
      <name val="Calibri"/>
      <family val="2"/>
      <scheme val="minor"/>
    </font>
    <font>
      <sz val="11"/>
      <name val="Calibri"/>
      <family val="2"/>
      <scheme val="minor"/>
    </font>
    <font>
      <sz val="12"/>
      <color theme="0"/>
      <name val="Webdings"/>
      <family val="1"/>
      <charset val="2"/>
    </font>
    <font>
      <sz val="14"/>
      <color theme="1"/>
      <name val="Calibri"/>
      <family val="2"/>
      <scheme val="minor"/>
    </font>
    <font>
      <u/>
      <sz val="11"/>
      <color theme="10"/>
      <name val="Calibri"/>
      <family val="2"/>
      <scheme val="minor"/>
    </font>
    <font>
      <sz val="11"/>
      <color theme="1"/>
      <name val="Webdings"/>
      <family val="1"/>
      <charset val="2"/>
    </font>
    <font>
      <sz val="12"/>
      <color theme="1"/>
      <name val="Webdings"/>
      <family val="1"/>
      <charset val="2"/>
    </font>
    <font>
      <b/>
      <sz val="12"/>
      <color theme="1"/>
      <name val="Calibri"/>
      <family val="2"/>
      <scheme val="minor"/>
    </font>
    <font>
      <b/>
      <u/>
      <sz val="12"/>
      <color theme="4" tint="-0.499984740745262"/>
      <name val="Calibri"/>
      <family val="2"/>
      <scheme val="minor"/>
    </font>
    <font>
      <b/>
      <u/>
      <sz val="14"/>
      <color theme="4" tint="-0.249977111117893"/>
      <name val="Calibri"/>
      <family val="2"/>
      <scheme val="minor"/>
    </font>
    <font>
      <b/>
      <u/>
      <sz val="14"/>
      <color rgb="FF00B050"/>
      <name val="Calibri"/>
      <family val="2"/>
      <scheme val="minor"/>
    </font>
    <font>
      <sz val="16"/>
      <color theme="1"/>
      <name val="Calibri"/>
      <family val="2"/>
      <scheme val="minor"/>
    </font>
    <font>
      <b/>
      <i/>
      <sz val="14"/>
      <color theme="1"/>
      <name val="Calibri"/>
      <family val="2"/>
      <scheme val="minor"/>
    </font>
    <font>
      <b/>
      <i/>
      <sz val="12"/>
      <color theme="1"/>
      <name val="Calibri"/>
      <family val="2"/>
      <scheme val="minor"/>
    </font>
    <font>
      <b/>
      <sz val="12"/>
      <color rgb="FFFF8B8B"/>
      <name val="Calibri"/>
      <family val="2"/>
      <scheme val="minor"/>
    </font>
    <font>
      <sz val="12"/>
      <color theme="1"/>
      <name val="Calibri"/>
      <family val="2"/>
      <scheme val="minor"/>
    </font>
    <font>
      <i/>
      <sz val="12"/>
      <color theme="1"/>
      <name val="Calibri"/>
      <family val="2"/>
      <scheme val="minor"/>
    </font>
    <font>
      <i/>
      <sz val="12"/>
      <color theme="4"/>
      <name val="Wingdings 2"/>
      <family val="1"/>
      <charset val="2"/>
    </font>
    <font>
      <i/>
      <sz val="12"/>
      <color theme="4"/>
      <name val="Calibri"/>
      <family val="2"/>
    </font>
    <font>
      <i/>
      <sz val="12"/>
      <color theme="4"/>
      <name val="Calibri"/>
      <family val="2"/>
      <scheme val="minor"/>
    </font>
    <font>
      <b/>
      <sz val="14"/>
      <color theme="4"/>
      <name val="Webdings"/>
      <family val="1"/>
      <charset val="2"/>
    </font>
    <font>
      <b/>
      <sz val="14"/>
      <color theme="4"/>
      <name val="Calibri"/>
      <family val="2"/>
      <scheme val="minor"/>
    </font>
    <font>
      <i/>
      <sz val="12"/>
      <color theme="4"/>
      <name val="Calibri"/>
      <family val="1"/>
      <charset val="2"/>
      <scheme val="minor"/>
    </font>
    <font>
      <sz val="12"/>
      <color theme="4"/>
      <name val="Wingdings 2"/>
      <family val="1"/>
      <charset val="2"/>
    </font>
    <font>
      <b/>
      <sz val="11"/>
      <color theme="0"/>
      <name val="Calibri"/>
      <family val="2"/>
      <scheme val="minor"/>
    </font>
    <font>
      <sz val="11"/>
      <color theme="0"/>
      <name val="Calibri"/>
      <family val="2"/>
      <scheme val="minor"/>
    </font>
    <font>
      <sz val="12"/>
      <color theme="4"/>
      <name val="Calibri"/>
      <family val="2"/>
      <scheme val="minor"/>
    </font>
    <font>
      <b/>
      <sz val="11"/>
      <color rgb="FFFF0000"/>
      <name val="Calibri"/>
      <family val="2"/>
      <scheme val="minor"/>
    </font>
    <font>
      <sz val="12"/>
      <color rgb="FFFF0000"/>
      <name val="Calibri"/>
      <family val="2"/>
      <scheme val="minor"/>
    </font>
    <font>
      <b/>
      <sz val="14"/>
      <color rgb="FFFF0000"/>
      <name val="Calibri"/>
      <family val="2"/>
      <scheme val="minor"/>
    </font>
    <font>
      <b/>
      <sz val="12"/>
      <color rgb="FFFF0000"/>
      <name val="Calibri"/>
      <family val="2"/>
      <scheme val="minor"/>
    </font>
    <font>
      <b/>
      <i/>
      <sz val="12"/>
      <color theme="4"/>
      <name val="Calibri"/>
      <family val="2"/>
      <scheme val="minor"/>
    </font>
    <font>
      <b/>
      <i/>
      <sz val="12"/>
      <color theme="4"/>
      <name val="Calibri"/>
      <family val="2"/>
    </font>
  </fonts>
  <fills count="18">
    <fill>
      <patternFill patternType="none"/>
    </fill>
    <fill>
      <patternFill patternType="gray125"/>
    </fill>
    <fill>
      <patternFill patternType="solid">
        <fgColor theme="0" tint="-0.499984740745262"/>
        <bgColor indexed="64"/>
      </patternFill>
    </fill>
    <fill>
      <patternFill patternType="solid">
        <fgColor theme="4" tint="-0.249977111117893"/>
        <bgColor indexed="64"/>
      </patternFill>
    </fill>
    <fill>
      <patternFill patternType="solid">
        <fgColor rgb="FFFFFF99"/>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FFFFD5"/>
        <bgColor indexed="64"/>
      </patternFill>
    </fill>
    <fill>
      <patternFill patternType="solid">
        <fgColor theme="8" tint="0.59999389629810485"/>
        <bgColor indexed="64"/>
      </patternFill>
    </fill>
    <fill>
      <patternFill patternType="solid">
        <fgColor rgb="FF00B05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BDD7EE"/>
        <bgColor indexed="64"/>
      </patternFill>
    </fill>
    <fill>
      <patternFill patternType="solid">
        <fgColor rgb="FFDAE9F6"/>
        <bgColor indexed="64"/>
      </patternFill>
    </fill>
    <fill>
      <patternFill patternType="solid">
        <fgColor theme="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4"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theme="4"/>
      </right>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style="medium">
        <color theme="4"/>
      </left>
      <right/>
      <top/>
      <bottom/>
      <diagonal/>
    </border>
    <border>
      <left/>
      <right style="medium">
        <color indexed="64"/>
      </right>
      <top/>
      <bottom/>
      <diagonal/>
    </border>
    <border>
      <left/>
      <right style="medium">
        <color theme="4"/>
      </right>
      <top style="medium">
        <color theme="4"/>
      </top>
      <bottom style="medium">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theme="0"/>
      </right>
      <top style="thin">
        <color auto="1"/>
      </top>
      <bottom style="thin">
        <color indexed="64"/>
      </bottom>
      <diagonal/>
    </border>
    <border>
      <left style="thin">
        <color theme="0"/>
      </left>
      <right style="thin">
        <color theme="0"/>
      </right>
      <top style="thin">
        <color auto="1"/>
      </top>
      <bottom style="thin">
        <color indexed="64"/>
      </bottom>
      <diagonal/>
    </border>
    <border>
      <left style="thin">
        <color theme="0"/>
      </left>
      <right style="medium">
        <color indexed="64"/>
      </right>
      <top style="thin">
        <color auto="1"/>
      </top>
      <bottom style="thin">
        <color indexed="64"/>
      </bottom>
      <diagonal/>
    </border>
    <border>
      <left style="thin">
        <color indexed="64"/>
      </left>
      <right style="thin">
        <color indexed="64"/>
      </right>
      <top style="thin">
        <color indexed="64"/>
      </top>
      <bottom/>
      <diagonal/>
    </border>
  </borders>
  <cellStyleXfs count="3">
    <xf numFmtId="0" fontId="0" fillId="0" borderId="0"/>
    <xf numFmtId="44" fontId="2" fillId="0" borderId="0" applyFont="0" applyFill="0" applyBorder="0" applyAlignment="0" applyProtection="0"/>
    <xf numFmtId="0" fontId="9" fillId="0" borderId="0" applyNumberFormat="0" applyFill="0" applyBorder="0" applyAlignment="0" applyProtection="0"/>
  </cellStyleXfs>
  <cellXfs count="197">
    <xf numFmtId="0" fontId="0" fillId="0" borderId="0" xfId="0"/>
    <xf numFmtId="0" fontId="1" fillId="0" borderId="0" xfId="0" applyFont="1"/>
    <xf numFmtId="0" fontId="1" fillId="0" borderId="0" xfId="0" applyFont="1" applyAlignment="1">
      <alignment horizontal="center" vertical="center"/>
    </xf>
    <xf numFmtId="0" fontId="0" fillId="0" borderId="1" xfId="0" applyBorder="1" applyAlignment="1">
      <alignment horizontal="center" vertical="center"/>
    </xf>
    <xf numFmtId="164"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4" fillId="2" borderId="2" xfId="0" applyFont="1" applyFill="1" applyBorder="1" applyAlignment="1">
      <alignment horizontal="center" vertical="center"/>
    </xf>
    <xf numFmtId="14" fontId="0" fillId="0" borderId="0" xfId="0" applyNumberFormat="1"/>
    <xf numFmtId="166" fontId="0" fillId="0" borderId="1" xfId="0" applyNumberFormat="1" applyBorder="1" applyAlignment="1">
      <alignment horizontal="center" vertical="center"/>
    </xf>
    <xf numFmtId="1" fontId="0" fillId="0" borderId="1" xfId="0" applyNumberFormat="1" applyBorder="1" applyAlignment="1">
      <alignment horizontal="center" vertical="center"/>
    </xf>
    <xf numFmtId="2" fontId="0" fillId="0" borderId="1" xfId="0" applyNumberFormat="1"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pplyProtection="1">
      <alignment horizontal="center" vertical="center"/>
      <protection locked="0"/>
    </xf>
    <xf numFmtId="0" fontId="0" fillId="0" borderId="0" xfId="0" applyAlignment="1">
      <alignment horizontal="center" vertical="center" wrapText="1"/>
    </xf>
    <xf numFmtId="165" fontId="0" fillId="0" borderId="0" xfId="0" applyNumberFormat="1"/>
    <xf numFmtId="0" fontId="4" fillId="3" borderId="2" xfId="0"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vertical="center" wrapText="1"/>
    </xf>
    <xf numFmtId="0" fontId="1" fillId="0" borderId="1" xfId="0" applyFont="1" applyBorder="1" applyAlignment="1">
      <alignment vertical="center"/>
    </xf>
    <xf numFmtId="16" fontId="1" fillId="0" borderId="1" xfId="0" applyNumberFormat="1" applyFont="1" applyBorder="1" applyAlignment="1">
      <alignment vertical="center"/>
    </xf>
    <xf numFmtId="20" fontId="0" fillId="0" borderId="0" xfId="0" applyNumberFormat="1"/>
    <xf numFmtId="0" fontId="0" fillId="0" borderId="0" xfId="0" applyAlignment="1">
      <alignment vertical="center"/>
    </xf>
    <xf numFmtId="164" fontId="0" fillId="7" borderId="1" xfId="0" applyNumberFormat="1"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xf numFmtId="0" fontId="0" fillId="6" borderId="1" xfId="0" applyFill="1" applyBorder="1" applyAlignment="1">
      <alignment horizontal="center" vertical="center"/>
    </xf>
    <xf numFmtId="0" fontId="8" fillId="0" borderId="0" xfId="0" applyFont="1" applyAlignment="1">
      <alignment vertical="center"/>
    </xf>
    <xf numFmtId="166" fontId="8" fillId="0" borderId="0" xfId="0" applyNumberFormat="1" applyFont="1" applyAlignment="1">
      <alignment vertical="center"/>
    </xf>
    <xf numFmtId="2" fontId="8" fillId="0" borderId="0" xfId="0" applyNumberFormat="1" applyFont="1" applyAlignment="1">
      <alignment vertical="center"/>
    </xf>
    <xf numFmtId="164" fontId="8" fillId="0" borderId="0" xfId="0" applyNumberFormat="1" applyFont="1" applyAlignment="1">
      <alignment vertical="center"/>
    </xf>
    <xf numFmtId="166" fontId="0" fillId="0" borderId="0" xfId="0" applyNumberFormat="1" applyAlignment="1">
      <alignment horizontal="left" vertical="center" wrapText="1"/>
    </xf>
    <xf numFmtId="0" fontId="0" fillId="6" borderId="0" xfId="0" applyFill="1"/>
    <xf numFmtId="0" fontId="0" fillId="6" borderId="0" xfId="0" applyFill="1" applyAlignment="1">
      <alignment horizontal="left" vertical="center" wrapText="1"/>
    </xf>
    <xf numFmtId="0" fontId="5" fillId="6" borderId="0" xfId="0" applyFont="1" applyFill="1" applyAlignment="1">
      <alignment horizontal="center" vertical="center"/>
    </xf>
    <xf numFmtId="164" fontId="0" fillId="7" borderId="10" xfId="0" applyNumberFormat="1" applyFill="1" applyBorder="1" applyAlignment="1" applyProtection="1">
      <alignment horizontal="center" vertical="center"/>
      <protection locked="0"/>
    </xf>
    <xf numFmtId="0" fontId="0" fillId="7" borderId="10" xfId="0" applyFill="1" applyBorder="1" applyAlignment="1" applyProtection="1">
      <alignment horizontal="center" vertical="center"/>
      <protection locked="0"/>
    </xf>
    <xf numFmtId="2" fontId="0" fillId="0" borderId="0" xfId="0" applyNumberFormat="1" applyAlignment="1">
      <alignment vertical="center" wrapText="1"/>
    </xf>
    <xf numFmtId="2" fontId="0" fillId="0" borderId="0" xfId="0" applyNumberFormat="1"/>
    <xf numFmtId="0" fontId="5" fillId="0" borderId="0" xfId="0" applyFont="1" applyAlignment="1">
      <alignment horizontal="center" vertical="center"/>
    </xf>
    <xf numFmtId="0" fontId="0" fillId="6" borderId="0" xfId="0" applyFill="1" applyProtection="1">
      <protection hidden="1"/>
    </xf>
    <xf numFmtId="0" fontId="8" fillId="6" borderId="0" xfId="0" applyFont="1" applyFill="1" applyAlignment="1" applyProtection="1">
      <alignment vertical="center"/>
      <protection hidden="1"/>
    </xf>
    <xf numFmtId="14" fontId="0" fillId="7" borderId="12" xfId="0" applyNumberFormat="1" applyFill="1" applyBorder="1" applyAlignment="1" applyProtection="1">
      <alignment horizontal="center" vertical="center"/>
      <protection locked="0" hidden="1"/>
    </xf>
    <xf numFmtId="164" fontId="0" fillId="7" borderId="1" xfId="0" applyNumberFormat="1" applyFill="1" applyBorder="1" applyAlignment="1" applyProtection="1">
      <alignment horizontal="center" vertical="center"/>
      <protection locked="0" hidden="1"/>
    </xf>
    <xf numFmtId="0" fontId="0" fillId="7" borderId="1" xfId="0" applyFill="1" applyBorder="1" applyAlignment="1" applyProtection="1">
      <alignment horizontal="center" vertical="center"/>
      <protection locked="0" hidden="1"/>
    </xf>
    <xf numFmtId="1" fontId="10" fillId="6" borderId="9" xfId="0" applyNumberFormat="1" applyFont="1" applyFill="1" applyBorder="1" applyAlignment="1" applyProtection="1">
      <alignment horizontal="center" vertical="center"/>
      <protection hidden="1"/>
    </xf>
    <xf numFmtId="14" fontId="0" fillId="7" borderId="13" xfId="0" applyNumberFormat="1" applyFill="1" applyBorder="1" applyAlignment="1" applyProtection="1">
      <alignment horizontal="center" vertical="center"/>
      <protection locked="0" hidden="1"/>
    </xf>
    <xf numFmtId="164" fontId="0" fillId="7" borderId="10" xfId="0" applyNumberFormat="1" applyFill="1" applyBorder="1" applyAlignment="1" applyProtection="1">
      <alignment horizontal="center" vertical="center"/>
      <protection locked="0" hidden="1"/>
    </xf>
    <xf numFmtId="0" fontId="0" fillId="7" borderId="10" xfId="0" applyFill="1" applyBorder="1" applyAlignment="1" applyProtection="1">
      <alignment horizontal="center" vertical="center"/>
      <protection locked="0" hidden="1"/>
    </xf>
    <xf numFmtId="1" fontId="10" fillId="6" borderId="11" xfId="0" applyNumberFormat="1" applyFont="1" applyFill="1" applyBorder="1" applyAlignment="1" applyProtection="1">
      <alignment horizontal="center" vertical="center"/>
      <protection hidden="1"/>
    </xf>
    <xf numFmtId="0" fontId="0" fillId="7" borderId="12" xfId="0" applyFill="1" applyBorder="1" applyAlignment="1" applyProtection="1">
      <alignment horizontal="center" vertical="center"/>
      <protection locked="0"/>
    </xf>
    <xf numFmtId="0" fontId="0" fillId="7" borderId="13" xfId="0" applyFill="1" applyBorder="1" applyAlignment="1" applyProtection="1">
      <alignment horizontal="center" vertical="center"/>
      <protection locked="0"/>
    </xf>
    <xf numFmtId="0" fontId="4" fillId="2" borderId="15" xfId="0" applyFont="1" applyFill="1" applyBorder="1" applyAlignment="1">
      <alignment horizontal="center" vertical="center"/>
    </xf>
    <xf numFmtId="0" fontId="0" fillId="0" borderId="16" xfId="0" applyBorder="1" applyAlignment="1" applyProtection="1">
      <alignment horizontal="center" vertical="center"/>
      <protection locked="0"/>
    </xf>
    <xf numFmtId="0" fontId="5" fillId="0" borderId="0" xfId="0" applyFont="1" applyAlignment="1">
      <alignment vertical="center"/>
    </xf>
    <xf numFmtId="0" fontId="5" fillId="6" borderId="0" xfId="0" applyFont="1" applyFill="1" applyProtection="1">
      <protection hidden="1"/>
    </xf>
    <xf numFmtId="0" fontId="0" fillId="14" borderId="0" xfId="0" applyFill="1" applyProtection="1">
      <protection hidden="1"/>
    </xf>
    <xf numFmtId="0" fontId="8" fillId="14" borderId="0" xfId="0" applyFont="1" applyFill="1" applyAlignment="1" applyProtection="1">
      <alignment vertical="center"/>
      <protection hidden="1"/>
    </xf>
    <xf numFmtId="0" fontId="0" fillId="14" borderId="24" xfId="0" applyFill="1" applyBorder="1" applyProtection="1">
      <protection hidden="1"/>
    </xf>
    <xf numFmtId="0" fontId="25" fillId="11" borderId="0" xfId="0" applyFont="1" applyFill="1" applyAlignment="1" applyProtection="1">
      <alignment vertical="top"/>
      <protection hidden="1"/>
    </xf>
    <xf numFmtId="0" fontId="0" fillId="14" borderId="27" xfId="0" applyFill="1" applyBorder="1" applyProtection="1">
      <protection hidden="1"/>
    </xf>
    <xf numFmtId="0" fontId="0" fillId="14" borderId="0" xfId="0" applyFill="1"/>
    <xf numFmtId="0" fontId="20" fillId="14" borderId="0" xfId="0" applyFont="1" applyFill="1" applyAlignment="1" applyProtection="1">
      <alignment vertical="center"/>
      <protection hidden="1"/>
    </xf>
    <xf numFmtId="14" fontId="20" fillId="4" borderId="1" xfId="0" applyNumberFormat="1" applyFont="1" applyFill="1" applyBorder="1" applyAlignment="1" applyProtection="1">
      <alignment horizontal="center" vertical="center"/>
      <protection locked="0" hidden="1"/>
    </xf>
    <xf numFmtId="14" fontId="20" fillId="14" borderId="0" xfId="0" applyNumberFormat="1" applyFont="1" applyFill="1" applyAlignment="1" applyProtection="1">
      <alignment vertical="center"/>
      <protection hidden="1"/>
    </xf>
    <xf numFmtId="0" fontId="20" fillId="14" borderId="0" xfId="0" applyFont="1" applyFill="1" applyAlignment="1" applyProtection="1">
      <alignment horizontal="left" vertical="center"/>
      <protection hidden="1"/>
    </xf>
    <xf numFmtId="0" fontId="8" fillId="14" borderId="0" xfId="0" applyFont="1" applyFill="1" applyAlignment="1">
      <alignment vertical="center"/>
    </xf>
    <xf numFmtId="2" fontId="8" fillId="14" borderId="0" xfId="0" applyNumberFormat="1" applyFont="1" applyFill="1" applyAlignment="1">
      <alignment vertical="center"/>
    </xf>
    <xf numFmtId="164" fontId="8" fillId="14" borderId="0" xfId="0" applyNumberFormat="1" applyFont="1" applyFill="1" applyAlignment="1">
      <alignment vertical="center"/>
    </xf>
    <xf numFmtId="166" fontId="8" fillId="14" borderId="0" xfId="0" applyNumberFormat="1" applyFont="1" applyFill="1" applyAlignment="1">
      <alignment vertical="center"/>
    </xf>
    <xf numFmtId="0" fontId="20" fillId="14" borderId="23" xfId="0" applyFont="1" applyFill="1" applyBorder="1" applyAlignment="1" applyProtection="1">
      <alignment vertical="center"/>
      <protection hidden="1"/>
    </xf>
    <xf numFmtId="0" fontId="20" fillId="14" borderId="28" xfId="0" applyFont="1" applyFill="1" applyBorder="1" applyAlignment="1" applyProtection="1">
      <alignment vertical="center"/>
      <protection hidden="1"/>
    </xf>
    <xf numFmtId="16" fontId="20" fillId="14" borderId="23" xfId="0" applyNumberFormat="1" applyFont="1" applyFill="1" applyBorder="1" applyAlignment="1" applyProtection="1">
      <alignment vertical="center"/>
      <protection hidden="1"/>
    </xf>
    <xf numFmtId="0" fontId="20" fillId="4" borderId="9" xfId="0" applyFont="1" applyFill="1" applyBorder="1" applyAlignment="1" applyProtection="1">
      <alignment horizontal="center" vertical="center"/>
      <protection locked="0" hidden="1"/>
    </xf>
    <xf numFmtId="0" fontId="20" fillId="14" borderId="23" xfId="0" applyFont="1" applyFill="1" applyBorder="1" applyAlignment="1" applyProtection="1">
      <alignment horizontal="left" vertical="center"/>
      <protection hidden="1"/>
    </xf>
    <xf numFmtId="0" fontId="20" fillId="14" borderId="28" xfId="0" applyFont="1" applyFill="1" applyBorder="1" applyAlignment="1" applyProtection="1">
      <alignment horizontal="center" vertical="center"/>
      <protection hidden="1"/>
    </xf>
    <xf numFmtId="1" fontId="11" fillId="6" borderId="11" xfId="0" applyNumberFormat="1" applyFont="1" applyFill="1" applyBorder="1" applyAlignment="1" applyProtection="1">
      <alignment horizontal="center" vertical="center"/>
      <protection hidden="1"/>
    </xf>
    <xf numFmtId="0" fontId="0" fillId="14" borderId="0" xfId="0" applyFill="1" applyAlignment="1">
      <alignment horizontal="left" vertical="center" wrapText="1"/>
    </xf>
    <xf numFmtId="0" fontId="5" fillId="14" borderId="0" xfId="0" applyFont="1" applyFill="1" applyAlignment="1">
      <alignment vertical="center"/>
    </xf>
    <xf numFmtId="0" fontId="4" fillId="14" borderId="0" xfId="0" applyFont="1" applyFill="1" applyAlignment="1">
      <alignment horizontal="center" vertical="center"/>
    </xf>
    <xf numFmtId="0" fontId="0" fillId="14" borderId="0" xfId="0" applyFill="1" applyAlignment="1" applyProtection="1">
      <alignment horizontal="center" vertical="center"/>
      <protection locked="0"/>
    </xf>
    <xf numFmtId="0" fontId="0" fillId="14" borderId="0" xfId="0" applyFill="1" applyAlignment="1">
      <alignment vertical="center"/>
    </xf>
    <xf numFmtId="0" fontId="12" fillId="14" borderId="14" xfId="0" applyFont="1" applyFill="1" applyBorder="1" applyAlignment="1" applyProtection="1">
      <alignment vertical="center"/>
      <protection hidden="1"/>
    </xf>
    <xf numFmtId="0" fontId="12" fillId="14" borderId="12" xfId="0" applyFont="1" applyFill="1" applyBorder="1" applyAlignment="1" applyProtection="1">
      <alignment vertical="center"/>
      <protection hidden="1"/>
    </xf>
    <xf numFmtId="0" fontId="21" fillId="0" borderId="1" xfId="0" applyFont="1" applyBorder="1" applyAlignment="1" applyProtection="1">
      <alignment horizontal="center" vertical="center"/>
      <protection hidden="1"/>
    </xf>
    <xf numFmtId="0" fontId="1" fillId="14" borderId="0" xfId="0" applyFont="1" applyFill="1" applyAlignment="1">
      <alignment horizontal="center" vertical="center"/>
    </xf>
    <xf numFmtId="0" fontId="0" fillId="0" borderId="0" xfId="0" applyAlignment="1" applyProtection="1">
      <alignment horizontal="center" vertical="center"/>
      <protection locked="0"/>
    </xf>
    <xf numFmtId="165" fontId="0" fillId="0" borderId="0" xfId="0" applyNumberFormat="1" applyAlignment="1">
      <alignment horizontal="center" vertical="center"/>
    </xf>
    <xf numFmtId="164" fontId="0" fillId="0" borderId="0" xfId="0" applyNumberFormat="1" applyAlignment="1">
      <alignment horizontal="center" vertical="center"/>
    </xf>
    <xf numFmtId="1" fontId="0" fillId="0" borderId="0" xfId="0" applyNumberFormat="1" applyAlignment="1">
      <alignment horizontal="center" vertical="center"/>
    </xf>
    <xf numFmtId="166" fontId="0" fillId="0" borderId="0" xfId="0" applyNumberFormat="1" applyAlignment="1">
      <alignment horizontal="center" vertical="center"/>
    </xf>
    <xf numFmtId="0" fontId="0" fillId="0" borderId="0" xfId="0" applyAlignment="1">
      <alignment horizontal="center" vertical="center"/>
    </xf>
    <xf numFmtId="0" fontId="0" fillId="14" borderId="0" xfId="0" applyFill="1" applyAlignment="1">
      <alignment horizontal="justify" vertical="center" wrapText="1"/>
    </xf>
    <xf numFmtId="14" fontId="18" fillId="5" borderId="23" xfId="0" applyNumberFormat="1" applyFont="1" applyFill="1" applyBorder="1" applyAlignment="1" applyProtection="1">
      <alignment vertical="center"/>
      <protection hidden="1"/>
    </xf>
    <xf numFmtId="14" fontId="18" fillId="5" borderId="0" xfId="0" applyNumberFormat="1" applyFont="1" applyFill="1" applyAlignment="1" applyProtection="1">
      <alignment vertical="center"/>
      <protection hidden="1"/>
    </xf>
    <xf numFmtId="14" fontId="18" fillId="5" borderId="0" xfId="0" applyNumberFormat="1" applyFont="1" applyFill="1" applyAlignment="1" applyProtection="1">
      <alignment horizontal="right" vertical="center"/>
      <protection hidden="1"/>
    </xf>
    <xf numFmtId="14" fontId="18" fillId="5" borderId="0" xfId="0" applyNumberFormat="1" applyFont="1" applyFill="1" applyAlignment="1" applyProtection="1">
      <alignment horizontal="left" vertical="center"/>
      <protection hidden="1"/>
    </xf>
    <xf numFmtId="14" fontId="18" fillId="5" borderId="28" xfId="0" applyNumberFormat="1" applyFont="1" applyFill="1" applyBorder="1" applyAlignment="1" applyProtection="1">
      <alignment vertical="center"/>
      <protection hidden="1"/>
    </xf>
    <xf numFmtId="0" fontId="27" fillId="14" borderId="0" xfId="0" quotePrefix="1" applyFont="1" applyFill="1" applyAlignment="1" applyProtection="1">
      <alignment horizontal="left" vertical="top" wrapText="1"/>
      <protection hidden="1"/>
    </xf>
    <xf numFmtId="0" fontId="0" fillId="14" borderId="0" xfId="0" applyFill="1" applyAlignment="1" applyProtection="1">
      <alignment horizontal="left" vertical="center" wrapText="1"/>
      <protection hidden="1"/>
    </xf>
    <xf numFmtId="0" fontId="5" fillId="14" borderId="0" xfId="0" applyFont="1" applyFill="1" applyAlignment="1">
      <alignment horizontal="center" vertical="center"/>
    </xf>
    <xf numFmtId="0" fontId="4" fillId="14" borderId="6" xfId="0" applyFont="1" applyFill="1" applyBorder="1" applyAlignment="1">
      <alignment horizontal="center" vertical="center"/>
    </xf>
    <xf numFmtId="0" fontId="0" fillId="14" borderId="6" xfId="0" applyFill="1" applyBorder="1" applyAlignment="1" applyProtection="1">
      <alignment horizontal="center" vertical="center"/>
      <protection locked="0"/>
    </xf>
    <xf numFmtId="0" fontId="5" fillId="8" borderId="0" xfId="0" applyFont="1" applyFill="1" applyAlignment="1" applyProtection="1">
      <alignment horizontal="center" vertical="center"/>
      <protection hidden="1"/>
    </xf>
    <xf numFmtId="0" fontId="5" fillId="8" borderId="28" xfId="0" applyFont="1" applyFill="1" applyBorder="1" applyAlignment="1" applyProtection="1">
      <alignment horizontal="center" vertical="center"/>
      <protection hidden="1"/>
    </xf>
    <xf numFmtId="0" fontId="5" fillId="8" borderId="0" xfId="0" applyFont="1" applyFill="1" applyAlignment="1" applyProtection="1">
      <alignment horizontal="left" vertical="center"/>
      <protection hidden="1"/>
    </xf>
    <xf numFmtId="14" fontId="18" fillId="12" borderId="0" xfId="0" applyNumberFormat="1" applyFont="1" applyFill="1" applyAlignment="1" applyProtection="1">
      <alignment horizontal="right" vertical="center"/>
      <protection hidden="1"/>
    </xf>
    <xf numFmtId="14" fontId="18" fillId="12" borderId="0" xfId="0" applyNumberFormat="1" applyFont="1" applyFill="1" applyAlignment="1" applyProtection="1">
      <alignment horizontal="left" vertical="center"/>
      <protection hidden="1"/>
    </xf>
    <xf numFmtId="0" fontId="4" fillId="9" borderId="33" xfId="0" applyFont="1" applyFill="1" applyBorder="1" applyAlignment="1">
      <alignment horizontal="left" vertical="center"/>
    </xf>
    <xf numFmtId="0" fontId="4" fillId="9" borderId="34" xfId="0" applyFont="1" applyFill="1" applyBorder="1" applyAlignment="1">
      <alignment horizontal="center" vertical="center"/>
    </xf>
    <xf numFmtId="0" fontId="4" fillId="9" borderId="34" xfId="0" applyFont="1" applyFill="1" applyBorder="1" applyAlignment="1">
      <alignment horizontal="left" vertical="center"/>
    </xf>
    <xf numFmtId="0" fontId="4" fillId="9" borderId="35" xfId="0" applyFont="1" applyFill="1" applyBorder="1" applyAlignment="1">
      <alignment horizontal="left" vertical="center"/>
    </xf>
    <xf numFmtId="0" fontId="18" fillId="8" borderId="23" xfId="0" applyFont="1" applyFill="1" applyBorder="1" applyAlignment="1" applyProtection="1">
      <alignment horizontal="left" vertical="center"/>
      <protection hidden="1"/>
    </xf>
    <xf numFmtId="0" fontId="4" fillId="3" borderId="33" xfId="0" applyFont="1" applyFill="1" applyBorder="1" applyAlignment="1" applyProtection="1">
      <alignment horizontal="left" vertical="center"/>
      <protection hidden="1"/>
    </xf>
    <xf numFmtId="0" fontId="4" fillId="3" borderId="34" xfId="0" applyFont="1" applyFill="1" applyBorder="1" applyAlignment="1" applyProtection="1">
      <alignment horizontal="center" vertical="center"/>
      <protection hidden="1"/>
    </xf>
    <xf numFmtId="0" fontId="4" fillId="3" borderId="34" xfId="0" applyFont="1" applyFill="1" applyBorder="1" applyAlignment="1" applyProtection="1">
      <alignment horizontal="left" vertical="center"/>
      <protection hidden="1"/>
    </xf>
    <xf numFmtId="0" fontId="4" fillId="3" borderId="35" xfId="0" applyFont="1" applyFill="1" applyBorder="1" applyAlignment="1" applyProtection="1">
      <alignment horizontal="left" vertical="center"/>
      <protection hidden="1"/>
    </xf>
    <xf numFmtId="1" fontId="6" fillId="0" borderId="1" xfId="0" applyNumberFormat="1" applyFont="1" applyBorder="1" applyAlignment="1">
      <alignment horizontal="center" vertical="center"/>
    </xf>
    <xf numFmtId="0" fontId="29" fillId="15" borderId="0" xfId="0" applyFont="1" applyFill="1" applyAlignment="1">
      <alignment horizontal="center" vertical="center"/>
    </xf>
    <xf numFmtId="0" fontId="0" fillId="0" borderId="1" xfId="0" applyBorder="1" applyAlignment="1">
      <alignment horizontal="center"/>
    </xf>
    <xf numFmtId="0" fontId="29" fillId="15" borderId="0" xfId="0" applyFont="1" applyFill="1" applyAlignment="1">
      <alignment horizontal="center"/>
    </xf>
    <xf numFmtId="49" fontId="0" fillId="0" borderId="1" xfId="0" applyNumberFormat="1" applyBorder="1" applyAlignment="1">
      <alignment horizontal="center"/>
    </xf>
    <xf numFmtId="1" fontId="0" fillId="0" borderId="1" xfId="0" applyNumberFormat="1" applyBorder="1" applyAlignment="1">
      <alignment horizontal="center"/>
    </xf>
    <xf numFmtId="0" fontId="29" fillId="15" borderId="1" xfId="0" applyFont="1" applyFill="1" applyBorder="1" applyAlignment="1">
      <alignment horizontal="center"/>
    </xf>
    <xf numFmtId="20" fontId="0" fillId="14" borderId="1" xfId="0" applyNumberFormat="1" applyFill="1" applyBorder="1" applyAlignment="1">
      <alignment horizontal="center"/>
    </xf>
    <xf numFmtId="20" fontId="0" fillId="14" borderId="36" xfId="0" applyNumberFormat="1" applyFill="1" applyBorder="1" applyAlignment="1">
      <alignment horizontal="center"/>
    </xf>
    <xf numFmtId="0" fontId="30" fillId="15" borderId="1" xfId="0" applyFont="1" applyFill="1" applyBorder="1"/>
    <xf numFmtId="0" fontId="29" fillId="15" borderId="1" xfId="0" applyFont="1" applyFill="1" applyBorder="1" applyAlignment="1">
      <alignment horizontal="center" vertical="center"/>
    </xf>
    <xf numFmtId="14" fontId="0" fillId="0" borderId="1" xfId="0" applyNumberFormat="1" applyBorder="1" applyAlignment="1">
      <alignment horizontal="center"/>
    </xf>
    <xf numFmtId="44" fontId="0" fillId="0" borderId="1" xfId="1" applyFont="1" applyBorder="1" applyAlignment="1">
      <alignment horizontal="center" vertical="center"/>
    </xf>
    <xf numFmtId="0" fontId="0" fillId="10" borderId="1" xfId="0" applyFill="1" applyBorder="1" applyAlignment="1">
      <alignment horizontal="center" vertical="center"/>
    </xf>
    <xf numFmtId="0" fontId="5" fillId="8" borderId="1" xfId="0" applyFont="1" applyFill="1" applyBorder="1" applyAlignment="1" applyProtection="1">
      <alignment horizontal="left" vertical="center"/>
      <protection hidden="1"/>
    </xf>
    <xf numFmtId="14" fontId="18" fillId="12" borderId="1" xfId="0" applyNumberFormat="1" applyFont="1" applyFill="1" applyBorder="1" applyAlignment="1" applyProtection="1">
      <alignment horizontal="right" vertical="center"/>
      <protection hidden="1"/>
    </xf>
    <xf numFmtId="14" fontId="18" fillId="12" borderId="1" xfId="0" applyNumberFormat="1" applyFont="1" applyFill="1" applyBorder="1" applyAlignment="1" applyProtection="1">
      <alignment horizontal="left" vertical="center"/>
      <protection hidden="1"/>
    </xf>
    <xf numFmtId="0" fontId="5" fillId="8" borderId="1" xfId="0" applyFont="1" applyFill="1" applyBorder="1" applyAlignment="1" applyProtection="1">
      <alignment horizontal="center" vertical="center"/>
      <protection hidden="1"/>
    </xf>
    <xf numFmtId="0" fontId="4" fillId="3" borderId="1" xfId="0" applyFont="1" applyFill="1" applyBorder="1" applyAlignment="1" applyProtection="1">
      <alignment horizontal="left" vertical="center"/>
      <protection hidden="1"/>
    </xf>
    <xf numFmtId="0" fontId="4" fillId="3" borderId="1" xfId="0" applyFont="1" applyFill="1" applyBorder="1" applyAlignment="1" applyProtection="1">
      <alignment horizontal="center" vertical="center"/>
      <protection hidden="1"/>
    </xf>
    <xf numFmtId="0" fontId="18" fillId="8" borderId="12" xfId="0" applyFont="1" applyFill="1" applyBorder="1" applyAlignment="1" applyProtection="1">
      <alignment horizontal="left" vertical="center"/>
      <protection hidden="1"/>
    </xf>
    <xf numFmtId="0" fontId="5" fillId="8" borderId="9" xfId="0" applyFont="1" applyFill="1" applyBorder="1" applyAlignment="1" applyProtection="1">
      <alignment horizontal="center" vertical="center"/>
      <protection hidden="1"/>
    </xf>
    <xf numFmtId="0" fontId="4" fillId="3" borderId="12" xfId="0" applyFont="1" applyFill="1" applyBorder="1" applyAlignment="1" applyProtection="1">
      <alignment horizontal="left" vertical="center"/>
      <protection hidden="1"/>
    </xf>
    <xf numFmtId="0" fontId="4" fillId="3" borderId="9" xfId="0" applyFont="1" applyFill="1" applyBorder="1" applyAlignment="1" applyProtection="1">
      <alignment horizontal="left" vertical="center"/>
      <protection hidden="1"/>
    </xf>
    <xf numFmtId="0" fontId="0" fillId="16" borderId="1" xfId="0" applyFill="1" applyBorder="1" applyAlignment="1">
      <alignment horizontal="center" vertical="center"/>
    </xf>
    <xf numFmtId="0" fontId="0" fillId="17" borderId="1" xfId="0" applyFill="1" applyBorder="1" applyAlignment="1">
      <alignment horizontal="center" vertical="center"/>
    </xf>
    <xf numFmtId="0" fontId="32" fillId="14" borderId="0" xfId="0" applyFont="1" applyFill="1" applyAlignment="1" applyProtection="1">
      <alignment wrapText="1"/>
      <protection hidden="1"/>
    </xf>
    <xf numFmtId="0" fontId="33" fillId="14" borderId="0" xfId="0" applyFont="1" applyFill="1" applyAlignment="1" applyProtection="1">
      <alignment vertical="center"/>
      <protection hidden="1"/>
    </xf>
    <xf numFmtId="0" fontId="5" fillId="6" borderId="17" xfId="0" applyFont="1" applyFill="1" applyBorder="1" applyAlignment="1" applyProtection="1">
      <alignment horizontal="center" vertical="center"/>
      <protection hidden="1"/>
    </xf>
    <xf numFmtId="0" fontId="5" fillId="6" borderId="18" xfId="0" applyFont="1" applyFill="1" applyBorder="1" applyAlignment="1" applyProtection="1">
      <alignment horizontal="center" vertical="center"/>
      <protection hidden="1"/>
    </xf>
    <xf numFmtId="0" fontId="5" fillId="6" borderId="19" xfId="0" applyFont="1" applyFill="1" applyBorder="1" applyAlignment="1" applyProtection="1">
      <alignment horizontal="center" vertical="center"/>
      <protection hidden="1"/>
    </xf>
    <xf numFmtId="0" fontId="17" fillId="6" borderId="20" xfId="0" applyFont="1" applyFill="1" applyBorder="1" applyAlignment="1" applyProtection="1">
      <alignment horizontal="center" vertical="center"/>
      <protection hidden="1"/>
    </xf>
    <xf numFmtId="0" fontId="17" fillId="6" borderId="21" xfId="0" applyFont="1" applyFill="1" applyBorder="1" applyAlignment="1" applyProtection="1">
      <alignment horizontal="center" vertical="center"/>
      <protection hidden="1"/>
    </xf>
    <xf numFmtId="0" fontId="17" fillId="6" borderId="22" xfId="0" applyFont="1" applyFill="1" applyBorder="1" applyAlignment="1" applyProtection="1">
      <alignment horizontal="center" vertical="center"/>
      <protection hidden="1"/>
    </xf>
    <xf numFmtId="0" fontId="27" fillId="14" borderId="25" xfId="0" quotePrefix="1" applyFont="1" applyFill="1" applyBorder="1" applyAlignment="1" applyProtection="1">
      <alignment horizontal="left" vertical="top" wrapText="1"/>
      <protection hidden="1"/>
    </xf>
    <xf numFmtId="0" fontId="24" fillId="14" borderId="26" xfId="0" applyFont="1" applyFill="1" applyBorder="1" applyAlignment="1" applyProtection="1">
      <alignment horizontal="left" vertical="top"/>
      <protection hidden="1"/>
    </xf>
    <xf numFmtId="0" fontId="12" fillId="0" borderId="12" xfId="0" applyFont="1" applyBorder="1" applyAlignment="1" applyProtection="1">
      <alignment horizontal="left" vertical="center"/>
      <protection hidden="1"/>
    </xf>
    <xf numFmtId="0" fontId="12" fillId="0" borderId="1" xfId="0" applyFont="1" applyBorder="1" applyAlignment="1" applyProtection="1">
      <alignment horizontal="left" vertical="center"/>
      <protection hidden="1"/>
    </xf>
    <xf numFmtId="0" fontId="20" fillId="4" borderId="7" xfId="0" applyFont="1" applyFill="1" applyBorder="1" applyAlignment="1" applyProtection="1">
      <alignment horizontal="center" vertical="center"/>
      <protection locked="0" hidden="1"/>
    </xf>
    <xf numFmtId="0" fontId="20" fillId="4" borderId="8" xfId="0" applyFont="1" applyFill="1" applyBorder="1" applyAlignment="1" applyProtection="1">
      <alignment horizontal="center" vertical="center"/>
      <protection locked="0" hidden="1"/>
    </xf>
    <xf numFmtId="0" fontId="20" fillId="4" borderId="30" xfId="0" applyFont="1" applyFill="1" applyBorder="1" applyAlignment="1" applyProtection="1">
      <alignment horizontal="center" vertical="center"/>
      <protection locked="0" hidden="1"/>
    </xf>
    <xf numFmtId="0" fontId="20" fillId="4" borderId="31" xfId="0" applyFont="1" applyFill="1" applyBorder="1" applyAlignment="1" applyProtection="1">
      <alignment horizontal="center" vertical="center"/>
      <protection locked="0" hidden="1"/>
    </xf>
    <xf numFmtId="0" fontId="20" fillId="4" borderId="32" xfId="0" applyFont="1" applyFill="1" applyBorder="1" applyAlignment="1" applyProtection="1">
      <alignment horizontal="center" vertical="center"/>
      <protection locked="0" hidden="1"/>
    </xf>
    <xf numFmtId="0" fontId="21" fillId="0" borderId="13" xfId="0" applyFont="1" applyBorder="1" applyAlignment="1" applyProtection="1">
      <alignment horizontal="right" vertical="center"/>
      <protection hidden="1"/>
    </xf>
    <xf numFmtId="0" fontId="21" fillId="0" borderId="10" xfId="0" applyFont="1" applyBorder="1" applyAlignment="1" applyProtection="1">
      <alignment horizontal="right" vertical="center"/>
      <protection hidden="1"/>
    </xf>
    <xf numFmtId="0" fontId="19" fillId="0" borderId="13" xfId="0" applyFont="1" applyBorder="1" applyAlignment="1" applyProtection="1">
      <alignment horizontal="center" vertical="center" wrapText="1"/>
      <protection hidden="1"/>
    </xf>
    <xf numFmtId="0" fontId="19" fillId="0" borderId="10" xfId="0" applyFont="1" applyBorder="1" applyAlignment="1" applyProtection="1">
      <alignment horizontal="center" vertical="center" wrapText="1"/>
      <protection hidden="1"/>
    </xf>
    <xf numFmtId="0" fontId="19" fillId="0" borderId="11" xfId="0" applyFont="1" applyBorder="1" applyAlignment="1" applyProtection="1">
      <alignment horizontal="center" vertical="center" wrapText="1"/>
      <protection hidden="1"/>
    </xf>
    <xf numFmtId="0" fontId="15" fillId="10" borderId="3" xfId="2" applyFont="1" applyFill="1" applyBorder="1" applyAlignment="1" applyProtection="1">
      <alignment horizontal="left" vertical="center"/>
      <protection hidden="1"/>
    </xf>
    <xf numFmtId="0" fontId="15" fillId="10" borderId="5" xfId="2" applyFont="1" applyFill="1" applyBorder="1" applyAlignment="1" applyProtection="1">
      <alignment horizontal="left" vertical="center"/>
      <protection hidden="1"/>
    </xf>
    <xf numFmtId="0" fontId="14" fillId="13" borderId="3" xfId="2" applyFont="1" applyFill="1" applyBorder="1" applyAlignment="1" applyProtection="1">
      <alignment horizontal="left" vertical="center"/>
      <protection hidden="1"/>
    </xf>
    <xf numFmtId="0" fontId="14" fillId="13" borderId="5" xfId="2" applyFont="1" applyFill="1" applyBorder="1" applyAlignment="1" applyProtection="1">
      <alignment horizontal="left" vertical="center"/>
      <protection hidden="1"/>
    </xf>
    <xf numFmtId="0" fontId="20" fillId="0" borderId="14" xfId="0" applyFont="1" applyBorder="1" applyAlignment="1" applyProtection="1">
      <alignment horizontal="left" vertical="center"/>
      <protection hidden="1"/>
    </xf>
    <xf numFmtId="0" fontId="20" fillId="0" borderId="7" xfId="0" applyFont="1" applyBorder="1" applyAlignment="1" applyProtection="1">
      <alignment horizontal="left" vertical="center"/>
      <protection hidden="1"/>
    </xf>
    <xf numFmtId="165" fontId="20" fillId="0" borderId="7" xfId="0" applyNumberFormat="1" applyFont="1" applyBorder="1" applyAlignment="1" applyProtection="1">
      <alignment horizontal="center" vertical="center"/>
      <protection hidden="1"/>
    </xf>
    <xf numFmtId="165" fontId="20" fillId="0" borderId="8" xfId="0" applyNumberFormat="1" applyFont="1" applyBorder="1" applyAlignment="1" applyProtection="1">
      <alignment horizontal="center" vertical="center"/>
      <protection hidden="1"/>
    </xf>
    <xf numFmtId="0" fontId="20" fillId="0" borderId="12" xfId="0" applyFont="1" applyBorder="1" applyAlignment="1" applyProtection="1">
      <alignment horizontal="left" vertical="center"/>
      <protection hidden="1"/>
    </xf>
    <xf numFmtId="0" fontId="20" fillId="0" borderId="1" xfId="0" applyFont="1" applyBorder="1" applyAlignment="1" applyProtection="1">
      <alignment horizontal="left" vertical="center"/>
      <protection hidden="1"/>
    </xf>
    <xf numFmtId="165" fontId="20" fillId="0" borderId="1" xfId="0" applyNumberFormat="1" applyFont="1" applyBorder="1" applyAlignment="1" applyProtection="1">
      <alignment horizontal="center" vertical="center"/>
      <protection hidden="1"/>
    </xf>
    <xf numFmtId="165" fontId="20" fillId="0" borderId="9" xfId="0" applyNumberFormat="1" applyFont="1" applyBorder="1" applyAlignment="1" applyProtection="1">
      <alignment horizontal="center" vertical="center"/>
      <protection hidden="1"/>
    </xf>
    <xf numFmtId="0" fontId="27" fillId="14" borderId="26" xfId="0" quotePrefix="1" applyFont="1" applyFill="1" applyBorder="1" applyAlignment="1" applyProtection="1">
      <alignment horizontal="left" vertical="top" wrapText="1"/>
      <protection hidden="1"/>
    </xf>
    <xf numFmtId="0" fontId="27" fillId="14" borderId="29" xfId="0" quotePrefix="1" applyFont="1" applyFill="1" applyBorder="1" applyAlignment="1" applyProtection="1">
      <alignment horizontal="left" vertical="top" wrapText="1"/>
      <protection hidden="1"/>
    </xf>
    <xf numFmtId="0" fontId="25" fillId="11" borderId="0" xfId="0" applyFont="1" applyFill="1" applyAlignment="1" applyProtection="1">
      <alignment horizontal="left" vertical="top"/>
      <protection hidden="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14" fontId="5" fillId="5" borderId="14" xfId="0" applyNumberFormat="1" applyFont="1" applyFill="1" applyBorder="1" applyAlignment="1" applyProtection="1">
      <alignment horizontal="center" vertical="center"/>
      <protection hidden="1"/>
    </xf>
    <xf numFmtId="14" fontId="5" fillId="5" borderId="7" xfId="0" applyNumberFormat="1" applyFont="1" applyFill="1" applyBorder="1" applyAlignment="1" applyProtection="1">
      <alignment horizontal="center" vertical="center"/>
      <protection hidden="1"/>
    </xf>
    <xf numFmtId="14" fontId="5" fillId="5" borderId="8" xfId="0" applyNumberFormat="1" applyFont="1" applyFill="1" applyBorder="1" applyAlignment="1" applyProtection="1">
      <alignment horizontal="center" vertical="center"/>
      <protection hidden="1"/>
    </xf>
    <xf numFmtId="0" fontId="16" fillId="6" borderId="1" xfId="0" applyFont="1" applyFill="1" applyBorder="1" applyAlignment="1" applyProtection="1">
      <alignment horizontal="center" vertical="center" wrapText="1"/>
      <protection hidden="1"/>
    </xf>
    <xf numFmtId="0" fontId="13" fillId="12" borderId="1" xfId="2" applyFont="1" applyFill="1" applyBorder="1" applyAlignment="1">
      <alignment horizontal="center" vertical="center"/>
    </xf>
    <xf numFmtId="0" fontId="16" fillId="6" borderId="3" xfId="0" applyFont="1" applyFill="1" applyBorder="1" applyAlignment="1" applyProtection="1">
      <alignment horizontal="center" vertical="center" wrapText="1"/>
      <protection hidden="1"/>
    </xf>
    <xf numFmtId="0" fontId="16" fillId="6" borderId="4" xfId="0" applyFont="1" applyFill="1" applyBorder="1" applyAlignment="1" applyProtection="1">
      <alignment horizontal="center" vertical="center" wrapText="1"/>
      <protection hidden="1"/>
    </xf>
    <xf numFmtId="0" fontId="13" fillId="12" borderId="3" xfId="2" applyFont="1" applyFill="1" applyBorder="1" applyAlignment="1">
      <alignment horizontal="center" vertical="center"/>
    </xf>
    <xf numFmtId="0" fontId="13" fillId="12" borderId="4" xfId="2" applyFont="1" applyFill="1" applyBorder="1" applyAlignment="1">
      <alignment horizontal="center" vertical="center"/>
    </xf>
    <xf numFmtId="0" fontId="13" fillId="12" borderId="5" xfId="2" applyFont="1" applyFill="1" applyBorder="1" applyAlignment="1">
      <alignment horizontal="center" vertical="center"/>
    </xf>
    <xf numFmtId="0" fontId="5" fillId="8" borderId="14" xfId="0" applyFont="1" applyFill="1" applyBorder="1" applyAlignment="1" applyProtection="1">
      <alignment horizontal="center" vertical="center"/>
      <protection hidden="1"/>
    </xf>
    <xf numFmtId="0" fontId="5" fillId="8" borderId="7" xfId="0" applyFont="1" applyFill="1" applyBorder="1" applyAlignment="1" applyProtection="1">
      <alignment horizontal="center" vertical="center"/>
      <protection hidden="1"/>
    </xf>
    <xf numFmtId="0" fontId="5" fillId="8" borderId="8" xfId="0" applyFont="1" applyFill="1" applyBorder="1" applyAlignment="1" applyProtection="1">
      <alignment horizontal="center" vertical="center"/>
      <protection hidden="1"/>
    </xf>
    <xf numFmtId="0" fontId="5" fillId="8" borderId="20" xfId="0" applyFont="1" applyFill="1" applyBorder="1" applyAlignment="1" applyProtection="1">
      <alignment horizontal="center" vertical="center"/>
      <protection hidden="1"/>
    </xf>
    <xf numFmtId="0" fontId="5" fillId="8" borderId="21" xfId="0" applyFont="1" applyFill="1" applyBorder="1" applyAlignment="1" applyProtection="1">
      <alignment horizontal="center" vertical="center"/>
      <protection hidden="1"/>
    </xf>
    <xf numFmtId="0" fontId="5" fillId="8" borderId="22" xfId="0" applyFont="1" applyFill="1" applyBorder="1" applyAlignment="1" applyProtection="1">
      <alignment horizontal="center" vertical="center"/>
      <protection hidden="1"/>
    </xf>
  </cellXfs>
  <cellStyles count="3">
    <cellStyle name="Collegamento ipertestuale" xfId="2" builtinId="8"/>
    <cellStyle name="Normale" xfId="0" builtinId="0"/>
    <cellStyle name="Valuta" xfId="1" builtinId="4"/>
  </cellStyles>
  <dxfs count="32">
    <dxf>
      <font>
        <b/>
        <i val="0"/>
        <color rgb="FF00B050"/>
      </font>
      <fill>
        <patternFill>
          <bgColor rgb="FF9BFFC8"/>
        </patternFill>
      </fill>
    </dxf>
    <dxf>
      <font>
        <b/>
        <i val="0"/>
        <color rgb="FFFF0000"/>
      </font>
      <fill>
        <patternFill>
          <bgColor rgb="FFFF8B8B"/>
        </patternFill>
      </fill>
    </dxf>
    <dxf>
      <fill>
        <patternFill>
          <bgColor rgb="FFBDE9BD"/>
        </patternFill>
      </fill>
    </dxf>
    <dxf>
      <font>
        <b/>
        <i val="0"/>
        <color theme="0"/>
      </font>
      <fill>
        <patternFill>
          <bgColor rgb="FFFF0000"/>
        </patternFill>
      </fill>
    </dxf>
    <dxf>
      <font>
        <b/>
        <i val="0"/>
        <color rgb="FF00B050"/>
      </font>
      <fill>
        <patternFill>
          <bgColor rgb="FF9BFFC8"/>
        </patternFill>
      </fill>
    </dxf>
    <dxf>
      <font>
        <b/>
        <i val="0"/>
        <color rgb="FFFF0000"/>
      </font>
      <fill>
        <patternFill>
          <bgColor rgb="FFFF8B8B"/>
        </patternFill>
      </fill>
    </dxf>
    <dxf>
      <fill>
        <patternFill>
          <bgColor rgb="FFBDE9BD"/>
        </patternFill>
      </fill>
    </dxf>
    <dxf>
      <font>
        <b/>
        <i val="0"/>
        <color theme="0"/>
      </font>
      <fill>
        <patternFill>
          <bgColor rgb="FFFF0000"/>
        </patternFill>
      </fill>
    </dxf>
    <dxf>
      <fill>
        <patternFill>
          <bgColor theme="5" tint="0.79998168889431442"/>
        </patternFill>
      </fill>
    </dxf>
    <dxf>
      <fill>
        <patternFill>
          <bgColor theme="6" tint="0.79998168889431442"/>
        </patternFill>
      </fill>
    </dxf>
    <dxf>
      <fill>
        <patternFill>
          <bgColor theme="9" tint="0.59996337778862885"/>
        </patternFill>
      </fill>
    </dxf>
    <dxf>
      <fill>
        <patternFill>
          <bgColor theme="7" tint="0.59996337778862885"/>
        </patternFill>
      </fill>
    </dxf>
    <dxf>
      <fill>
        <patternFill>
          <bgColor theme="0" tint="-0.14996795556505021"/>
        </patternFill>
      </fill>
    </dxf>
    <dxf>
      <fill>
        <patternFill>
          <bgColor rgb="FFFFA7A7"/>
        </patternFill>
      </fill>
    </dxf>
    <dxf>
      <fill>
        <patternFill>
          <bgColor rgb="FFD3B5E9"/>
        </patternFill>
      </fill>
    </dxf>
    <dxf>
      <font>
        <b/>
        <i val="0"/>
        <color rgb="FF00B050"/>
      </font>
      <fill>
        <patternFill>
          <bgColor rgb="FF9BFFC8"/>
        </patternFill>
      </fill>
    </dxf>
    <dxf>
      <font>
        <b/>
        <i val="0"/>
        <color rgb="FFFF0000"/>
      </font>
      <fill>
        <patternFill>
          <bgColor rgb="FFFF8B8B"/>
        </patternFill>
      </fill>
    </dxf>
    <dxf>
      <fill>
        <patternFill>
          <bgColor rgb="FFBDE9BD"/>
        </patternFill>
      </fill>
    </dxf>
    <dxf>
      <font>
        <b/>
        <i val="0"/>
        <color theme="0"/>
      </font>
      <fill>
        <patternFill>
          <bgColor rgb="FFFF0000"/>
        </patternFill>
      </fill>
    </dxf>
    <dxf>
      <fill>
        <patternFill>
          <bgColor theme="5" tint="0.79998168889431442"/>
        </patternFill>
      </fill>
    </dxf>
    <dxf>
      <fill>
        <patternFill>
          <bgColor theme="6" tint="0.79998168889431442"/>
        </patternFill>
      </fill>
    </dxf>
    <dxf>
      <fill>
        <patternFill>
          <bgColor theme="9" tint="0.59996337778862885"/>
        </patternFill>
      </fill>
    </dxf>
    <dxf>
      <fill>
        <patternFill>
          <bgColor theme="7" tint="0.59996337778862885"/>
        </patternFill>
      </fill>
    </dxf>
    <dxf>
      <fill>
        <patternFill>
          <bgColor theme="0" tint="-0.14996795556505021"/>
        </patternFill>
      </fill>
    </dxf>
    <dxf>
      <fill>
        <patternFill>
          <bgColor rgb="FFFFA7A7"/>
        </patternFill>
      </fill>
    </dxf>
    <dxf>
      <fill>
        <patternFill>
          <bgColor rgb="FFD3B5E9"/>
        </patternFill>
      </fill>
    </dxf>
    <dxf>
      <font>
        <b/>
        <i val="0"/>
        <color rgb="FF00B050"/>
      </font>
      <fill>
        <patternFill>
          <bgColor rgb="FF9BFFC8"/>
        </patternFill>
      </fill>
    </dxf>
    <dxf>
      <font>
        <b/>
        <i val="0"/>
        <color rgb="FFFF0000"/>
      </font>
      <fill>
        <patternFill>
          <bgColor rgb="FFFF8B8B"/>
        </patternFill>
      </fill>
    </dxf>
    <dxf>
      <fill>
        <patternFill>
          <bgColor rgb="FFBDE9BD"/>
        </patternFill>
      </fill>
    </dxf>
    <dxf>
      <numFmt numFmtId="25" formatCode="hh:mm"/>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2" tint="-0.499984740745262"/>
        </patternFill>
      </fill>
      <alignment horizontal="center" vertical="center" textRotation="0" wrapText="0" indent="0" justifyLastLine="0" shrinkToFit="0" readingOrder="0"/>
    </dxf>
  </dxfs>
  <tableStyles count="0" defaultTableStyle="TableStyleMedium2" defaultPivotStyle="PivotStyleLight16"/>
  <colors>
    <mruColors>
      <color rgb="FFBDD7EE"/>
      <color rgb="FFBDE9BD"/>
      <color rgb="FFDAE9F6"/>
      <color rgb="FFFF8B8B"/>
      <color rgb="FFFF9B9B"/>
      <color rgb="FF9BFFC8"/>
      <color rgb="FFCEFAB0"/>
      <color rgb="FFCDFFE4"/>
      <color rgb="FFFFFFD5"/>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Partite!A1"/><Relationship Id="rId2" Type="http://schemas.openxmlformats.org/officeDocument/2006/relationships/image" Target="../media/image1.jpg"/><Relationship Id="rId1" Type="http://schemas.openxmlformats.org/officeDocument/2006/relationships/hyperlink" Target="#Allenamenti!A1"/><Relationship Id="rId4"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Dati Generali'!A1"/></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Dati Generali'!A1"/></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Dati Generali'!A1"/></Relationships>
</file>

<file path=xl/drawings/drawing1.xml><?xml version="1.0" encoding="utf-8"?>
<xdr:wsDr xmlns:xdr="http://schemas.openxmlformats.org/drawingml/2006/spreadsheetDrawing" xmlns:a="http://schemas.openxmlformats.org/drawingml/2006/main">
  <xdr:twoCellAnchor editAs="oneCell">
    <xdr:from>
      <xdr:col>2</xdr:col>
      <xdr:colOff>544116</xdr:colOff>
      <xdr:row>21</xdr:row>
      <xdr:rowOff>54768</xdr:rowOff>
    </xdr:from>
    <xdr:to>
      <xdr:col>2</xdr:col>
      <xdr:colOff>797719</xdr:colOff>
      <xdr:row>21</xdr:row>
      <xdr:rowOff>308371</xdr:rowOff>
    </xdr:to>
    <xdr:pic>
      <xdr:nvPicPr>
        <xdr:cNvPr id="7" name="Immagine 6">
          <a:hlinkClick xmlns:r="http://schemas.openxmlformats.org/officeDocument/2006/relationships" r:id="rId1"/>
          <a:extLst>
            <a:ext uri="{FF2B5EF4-FFF2-40B4-BE49-F238E27FC236}">
              <a16:creationId xmlns:a16="http://schemas.microsoft.com/office/drawing/2014/main" id="{9DCE8029-1DD3-4B82-BBE8-A529D3D96D8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51522" y="4995862"/>
          <a:ext cx="253603" cy="253603"/>
        </a:xfrm>
        <a:prstGeom prst="rect">
          <a:avLst/>
        </a:prstGeom>
      </xdr:spPr>
    </xdr:pic>
    <xdr:clientData/>
  </xdr:twoCellAnchor>
  <xdr:twoCellAnchor editAs="oneCell">
    <xdr:from>
      <xdr:col>2</xdr:col>
      <xdr:colOff>488156</xdr:colOff>
      <xdr:row>23</xdr:row>
      <xdr:rowOff>35720</xdr:rowOff>
    </xdr:from>
    <xdr:to>
      <xdr:col>2</xdr:col>
      <xdr:colOff>875109</xdr:colOff>
      <xdr:row>23</xdr:row>
      <xdr:rowOff>301939</xdr:rowOff>
    </xdr:to>
    <xdr:pic>
      <xdr:nvPicPr>
        <xdr:cNvPr id="11" name="Immagine 10">
          <a:hlinkClick xmlns:r="http://schemas.openxmlformats.org/officeDocument/2006/relationships" r:id="rId3"/>
          <a:extLst>
            <a:ext uri="{FF2B5EF4-FFF2-40B4-BE49-F238E27FC236}">
              <a16:creationId xmlns:a16="http://schemas.microsoft.com/office/drawing/2014/main" id="{1366802D-4CF8-4305-8AE8-A219BB665DF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595562" y="5530454"/>
          <a:ext cx="386953" cy="2662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107016</xdr:colOff>
      <xdr:row>4</xdr:row>
      <xdr:rowOff>64434</xdr:rowOff>
    </xdr:from>
    <xdr:to>
      <xdr:col>6</xdr:col>
      <xdr:colOff>259416</xdr:colOff>
      <xdr:row>4</xdr:row>
      <xdr:rowOff>216834</xdr:rowOff>
    </xdr:to>
    <xdr:pic>
      <xdr:nvPicPr>
        <xdr:cNvPr id="5" name="Immagine 4">
          <a:hlinkClick xmlns:r="http://schemas.openxmlformats.org/officeDocument/2006/relationships" r:id="rId1"/>
          <a:extLst>
            <a:ext uri="{FF2B5EF4-FFF2-40B4-BE49-F238E27FC236}">
              <a16:creationId xmlns:a16="http://schemas.microsoft.com/office/drawing/2014/main" id="{86768766-9EE5-49AF-A072-B5A5D69A37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144060" y="1022537"/>
          <a:ext cx="152400" cy="152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107016</xdr:colOff>
      <xdr:row>4</xdr:row>
      <xdr:rowOff>64434</xdr:rowOff>
    </xdr:from>
    <xdr:to>
      <xdr:col>6</xdr:col>
      <xdr:colOff>259416</xdr:colOff>
      <xdr:row>4</xdr:row>
      <xdr:rowOff>216834</xdr:rowOff>
    </xdr:to>
    <xdr:pic>
      <xdr:nvPicPr>
        <xdr:cNvPr id="2" name="Immagine 1">
          <a:hlinkClick xmlns:r="http://schemas.openxmlformats.org/officeDocument/2006/relationships" r:id="rId1"/>
          <a:extLst>
            <a:ext uri="{FF2B5EF4-FFF2-40B4-BE49-F238E27FC236}">
              <a16:creationId xmlns:a16="http://schemas.microsoft.com/office/drawing/2014/main" id="{3AEA7AA9-E6EF-46C8-A6A6-E6C63328AFA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60041" y="1445559"/>
          <a:ext cx="152400" cy="152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107016</xdr:colOff>
      <xdr:row>4</xdr:row>
      <xdr:rowOff>64434</xdr:rowOff>
    </xdr:from>
    <xdr:to>
      <xdr:col>6</xdr:col>
      <xdr:colOff>259416</xdr:colOff>
      <xdr:row>4</xdr:row>
      <xdr:rowOff>216834</xdr:rowOff>
    </xdr:to>
    <xdr:pic>
      <xdr:nvPicPr>
        <xdr:cNvPr id="2" name="Immagine 1">
          <a:hlinkClick xmlns:r="http://schemas.openxmlformats.org/officeDocument/2006/relationships" r:id="rId1"/>
          <a:extLst>
            <a:ext uri="{FF2B5EF4-FFF2-40B4-BE49-F238E27FC236}">
              <a16:creationId xmlns:a16="http://schemas.microsoft.com/office/drawing/2014/main" id="{86B32193-C000-47BE-9DAF-20F0C4C20D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145741" y="1026459"/>
          <a:ext cx="152400" cy="1524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8395D2F-5C20-44FB-AE78-88BA11660411}" name="Tabella2" displayName="Tabella2" ref="AG1:AG31" totalsRowShown="0" headerRowDxfId="31" dataDxfId="30">
  <tableColumns count="1">
    <tableColumn id="1" xr3:uid="{CEBF8BB1-A588-43D9-BFFF-8BB2174FA69C}" name="ORE" dataDxfId="29"/>
  </tableColumns>
  <tableStyleInfo name="TableStyleLight1"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4C2FE-1497-406D-8E86-4DAB61ABA9D0}">
  <dimension ref="A1:S31"/>
  <sheetViews>
    <sheetView tabSelected="1" zoomScaleNormal="100" workbookViewId="0">
      <selection activeCell="C10" sqref="C10:G10"/>
    </sheetView>
  </sheetViews>
  <sheetFormatPr defaultColWidth="0" defaultRowHeight="15" zeroHeight="1"/>
  <cols>
    <col min="1" max="1" width="3.7109375" style="30" customWidth="1"/>
    <col min="2" max="2" width="32.85546875" style="59" customWidth="1"/>
    <col min="3" max="3" width="14.7109375" style="59" customWidth="1"/>
    <col min="4" max="4" width="16.7109375" style="59" customWidth="1"/>
    <col min="5" max="5" width="9.5703125" style="59" customWidth="1"/>
    <col min="6" max="6" width="9.7109375" style="59" customWidth="1"/>
    <col min="7" max="7" width="8.7109375" style="59" customWidth="1"/>
    <col min="8" max="8" width="3.85546875" style="59" customWidth="1"/>
    <col min="9" max="9" width="12.85546875" style="59" hidden="1" customWidth="1"/>
    <col min="10" max="10" width="11.85546875" style="59" hidden="1" customWidth="1"/>
    <col min="11" max="11" width="14.7109375" style="59" hidden="1" customWidth="1"/>
    <col min="12" max="12" width="9.140625" style="59" hidden="1" customWidth="1"/>
    <col min="13" max="13" width="12.5703125" style="59" hidden="1" customWidth="1"/>
    <col min="14" max="14" width="10.7109375" style="59" hidden="1" customWidth="1"/>
    <col min="15" max="15" width="11" style="59" hidden="1" customWidth="1"/>
    <col min="16" max="16" width="13" style="59" hidden="1" customWidth="1"/>
    <col min="17" max="17" width="18.28515625" style="59" hidden="1" customWidth="1"/>
    <col min="18" max="18" width="14.140625" style="59" hidden="1" customWidth="1"/>
    <col min="19" max="19" width="15.28515625" style="59" hidden="1" customWidth="1"/>
    <col min="20" max="16384" width="9.140625" style="59" hidden="1"/>
  </cols>
  <sheetData>
    <row r="1" spans="1:13" customFormat="1" ht="15" customHeight="1" thickBot="1">
      <c r="A1" s="54"/>
      <c r="B1" s="54"/>
      <c r="C1" s="54"/>
      <c r="D1" s="54"/>
      <c r="E1" s="54"/>
      <c r="F1" s="54"/>
      <c r="G1" s="54"/>
      <c r="H1" s="54"/>
    </row>
    <row r="2" spans="1:13" customFormat="1" ht="21.75" customHeight="1">
      <c r="A2" s="54"/>
      <c r="B2" s="146" t="s">
        <v>127</v>
      </c>
      <c r="C2" s="147"/>
      <c r="D2" s="147"/>
      <c r="E2" s="147"/>
      <c r="F2" s="147"/>
      <c r="G2" s="148"/>
      <c r="H2" s="54"/>
    </row>
    <row r="3" spans="1:13" customFormat="1" ht="21" customHeight="1" thickBot="1">
      <c r="A3" s="54"/>
      <c r="B3" s="143" t="s">
        <v>126</v>
      </c>
      <c r="C3" s="144"/>
      <c r="D3" s="144"/>
      <c r="E3" s="144"/>
      <c r="F3" s="144"/>
      <c r="G3" s="145"/>
      <c r="H3" s="54"/>
    </row>
    <row r="4" spans="1:13" customFormat="1" ht="14.25" customHeight="1" thickBot="1">
      <c r="A4" s="54"/>
      <c r="B4" s="55"/>
      <c r="C4" s="55"/>
      <c r="D4" s="55"/>
      <c r="E4" s="55"/>
      <c r="F4" s="55"/>
      <c r="G4" s="55"/>
      <c r="H4" s="54"/>
    </row>
    <row r="5" spans="1:13" customFormat="1" ht="21" customHeight="1" thickBot="1">
      <c r="A5" s="54"/>
      <c r="B5" s="57" t="s">
        <v>128</v>
      </c>
      <c r="C5" s="57"/>
      <c r="D5" s="57"/>
      <c r="E5" s="57"/>
      <c r="F5" s="57"/>
      <c r="G5" s="57"/>
      <c r="H5" s="54"/>
    </row>
    <row r="6" spans="1:13" customFormat="1" ht="51.75" customHeight="1" thickBot="1">
      <c r="A6" s="56"/>
      <c r="B6" s="149" t="s">
        <v>129</v>
      </c>
      <c r="C6" s="150"/>
      <c r="D6" s="150"/>
      <c r="E6" s="150"/>
      <c r="F6" s="150"/>
      <c r="G6" s="150"/>
      <c r="H6" s="58"/>
    </row>
    <row r="7" spans="1:13" customFormat="1" ht="9.75" customHeight="1">
      <c r="A7" s="54"/>
      <c r="B7" s="55"/>
      <c r="C7" s="55"/>
      <c r="D7" s="55"/>
      <c r="E7" s="55"/>
      <c r="F7" s="55"/>
      <c r="G7" s="55"/>
      <c r="H7" s="54"/>
    </row>
    <row r="8" spans="1:13" customFormat="1" ht="20.100000000000001" customHeight="1" thickBot="1">
      <c r="A8" s="54"/>
      <c r="B8" s="53" t="s">
        <v>151</v>
      </c>
      <c r="C8" s="39"/>
      <c r="D8" s="39"/>
      <c r="E8" s="39"/>
      <c r="F8" s="39"/>
      <c r="G8" s="39"/>
      <c r="H8" s="54"/>
    </row>
    <row r="9" spans="1:13" s="25" customFormat="1" ht="20.100000000000001" customHeight="1">
      <c r="A9" s="55"/>
      <c r="B9" s="80" t="s">
        <v>152</v>
      </c>
      <c r="C9" s="153"/>
      <c r="D9" s="153"/>
      <c r="E9" s="153"/>
      <c r="F9" s="153"/>
      <c r="G9" s="154"/>
      <c r="H9" s="55"/>
    </row>
    <row r="10" spans="1:13" s="25" customFormat="1" ht="20.100000000000001" customHeight="1">
      <c r="A10" s="55"/>
      <c r="B10" s="81" t="s">
        <v>153</v>
      </c>
      <c r="C10" s="155"/>
      <c r="D10" s="156"/>
      <c r="E10" s="156"/>
      <c r="F10" s="156"/>
      <c r="G10" s="157"/>
      <c r="H10" s="55"/>
    </row>
    <row r="11" spans="1:13" s="25" customFormat="1" ht="9.75" customHeight="1">
      <c r="A11" s="55"/>
      <c r="B11" s="68"/>
      <c r="C11" s="60"/>
      <c r="D11" s="60"/>
      <c r="E11" s="60"/>
      <c r="F11" s="60"/>
      <c r="G11" s="69"/>
      <c r="H11" s="55"/>
    </row>
    <row r="12" spans="1:13" s="25" customFormat="1" ht="18.75">
      <c r="A12" s="55"/>
      <c r="B12" s="68"/>
      <c r="C12" s="82" t="s">
        <v>123</v>
      </c>
      <c r="D12" s="82" t="s">
        <v>124</v>
      </c>
      <c r="E12" s="142" t="s">
        <v>150</v>
      </c>
      <c r="F12" s="60"/>
      <c r="G12" s="69"/>
      <c r="H12" s="55"/>
    </row>
    <row r="13" spans="1:13" s="25" customFormat="1" ht="20.100000000000001" customHeight="1">
      <c r="A13" s="55"/>
      <c r="B13" s="81" t="s">
        <v>125</v>
      </c>
      <c r="C13" s="61"/>
      <c r="D13" s="61"/>
      <c r="E13" s="60"/>
      <c r="F13" s="60"/>
      <c r="G13" s="69"/>
      <c r="H13" s="55"/>
    </row>
    <row r="14" spans="1:13" s="25" customFormat="1" ht="10.5" customHeight="1">
      <c r="A14" s="55"/>
      <c r="B14" s="70"/>
      <c r="C14" s="62"/>
      <c r="D14" s="60"/>
      <c r="E14" s="60"/>
      <c r="F14" s="60"/>
      <c r="G14" s="69"/>
      <c r="H14" s="55"/>
      <c r="M14" s="26"/>
    </row>
    <row r="15" spans="1:13" s="25" customFormat="1" ht="20.100000000000001" customHeight="1">
      <c r="A15" s="55"/>
      <c r="B15" s="151" t="s">
        <v>32</v>
      </c>
      <c r="C15" s="152"/>
      <c r="D15" s="152"/>
      <c r="E15" s="152"/>
      <c r="F15" s="152"/>
      <c r="G15" s="71"/>
      <c r="H15" s="55"/>
    </row>
    <row r="16" spans="1:13" s="25" customFormat="1" ht="20.100000000000001" customHeight="1">
      <c r="A16" s="55"/>
      <c r="B16" s="151" t="s">
        <v>33</v>
      </c>
      <c r="C16" s="152"/>
      <c r="D16" s="152"/>
      <c r="E16" s="152"/>
      <c r="F16" s="152"/>
      <c r="G16" s="71"/>
      <c r="H16" s="55"/>
      <c r="M16" s="26"/>
    </row>
    <row r="17" spans="1:14" s="25" customFormat="1" ht="20.100000000000001" customHeight="1">
      <c r="A17" s="55"/>
      <c r="B17" s="151" t="s">
        <v>34</v>
      </c>
      <c r="C17" s="152"/>
      <c r="D17" s="152"/>
      <c r="E17" s="152"/>
      <c r="F17" s="152"/>
      <c r="G17" s="71"/>
      <c r="H17" s="55"/>
    </row>
    <row r="18" spans="1:14" s="25" customFormat="1" ht="20.100000000000001" customHeight="1">
      <c r="A18" s="55"/>
      <c r="B18" s="151" t="s">
        <v>137</v>
      </c>
      <c r="C18" s="152"/>
      <c r="D18" s="152"/>
      <c r="E18" s="152"/>
      <c r="F18" s="152"/>
      <c r="G18" s="71"/>
      <c r="H18" s="55"/>
      <c r="K18" s="27"/>
      <c r="L18" s="28"/>
      <c r="M18" s="26"/>
      <c r="N18" s="26"/>
    </row>
    <row r="19" spans="1:14" s="25" customFormat="1" ht="14.25" customHeight="1">
      <c r="A19" s="55"/>
      <c r="B19" s="72"/>
      <c r="C19" s="63"/>
      <c r="D19" s="63"/>
      <c r="E19" s="63"/>
      <c r="F19" s="63"/>
      <c r="G19" s="73"/>
      <c r="H19" s="55"/>
      <c r="K19" s="27"/>
      <c r="L19" s="28"/>
      <c r="M19" s="26"/>
      <c r="N19" s="26"/>
    </row>
    <row r="20" spans="1:14" s="25" customFormat="1" ht="18.75" customHeight="1" thickBot="1">
      <c r="A20" s="55"/>
      <c r="B20" s="158" t="s">
        <v>120</v>
      </c>
      <c r="C20" s="159"/>
      <c r="D20" s="159"/>
      <c r="E20" s="159"/>
      <c r="F20" s="159"/>
      <c r="G20" s="74" t="str">
        <f>IF(NOT(OR(ISBLANK(C9),ISBLANK(C10),ISBLANK(C13),ISBLANK(D13),ISBLANK(G15),ISBLANK(G16),ISBLANK(G17),ISBLANK(G18))),"a","r")</f>
        <v>r</v>
      </c>
      <c r="H20" s="55"/>
      <c r="K20" s="27"/>
      <c r="L20" s="28"/>
      <c r="M20" s="26"/>
      <c r="N20" s="26"/>
    </row>
    <row r="21" spans="1:14" s="64" customFormat="1" ht="9" customHeight="1" thickBot="1">
      <c r="A21" s="55"/>
      <c r="B21" s="55"/>
      <c r="C21" s="55"/>
      <c r="D21" s="55"/>
      <c r="E21" s="55"/>
      <c r="F21" s="55"/>
      <c r="G21" s="55"/>
      <c r="H21" s="55"/>
      <c r="K21" s="65"/>
      <c r="L21" s="66"/>
      <c r="M21" s="67"/>
      <c r="N21" s="67"/>
    </row>
    <row r="22" spans="1:14" customFormat="1" ht="32.25" customHeight="1" thickBot="1">
      <c r="A22" s="54"/>
      <c r="B22" s="163" t="s">
        <v>121</v>
      </c>
      <c r="C22" s="164"/>
      <c r="D22" s="141" t="s">
        <v>149</v>
      </c>
      <c r="E22" s="54"/>
      <c r="F22" s="54"/>
      <c r="G22" s="54"/>
      <c r="H22" s="54"/>
    </row>
    <row r="23" spans="1:14" customFormat="1" ht="10.5" customHeight="1" thickBot="1">
      <c r="A23" s="54"/>
      <c r="B23" s="54"/>
      <c r="C23" s="54"/>
      <c r="D23" s="141"/>
      <c r="E23" s="54"/>
      <c r="F23" s="54"/>
      <c r="G23" s="54"/>
      <c r="H23" s="54"/>
    </row>
    <row r="24" spans="1:14" customFormat="1" ht="27.75" customHeight="1" thickBot="1">
      <c r="A24" s="54"/>
      <c r="B24" s="165" t="s">
        <v>122</v>
      </c>
      <c r="C24" s="166"/>
      <c r="D24" s="141" t="s">
        <v>149</v>
      </c>
      <c r="E24" s="54"/>
      <c r="F24" s="54"/>
      <c r="G24" s="54"/>
      <c r="H24" s="54"/>
    </row>
    <row r="25" spans="1:14" s="25" customFormat="1" ht="9.75" customHeight="1">
      <c r="A25" s="55"/>
      <c r="B25" s="55"/>
      <c r="C25" s="55"/>
      <c r="D25" s="55"/>
      <c r="E25" s="55"/>
      <c r="F25" s="55"/>
      <c r="G25" s="55"/>
      <c r="H25" s="55"/>
      <c r="K25" s="27"/>
      <c r="L25" s="28"/>
      <c r="M25" s="26"/>
      <c r="N25" s="26"/>
    </row>
    <row r="26" spans="1:14" customFormat="1" ht="19.5" thickBot="1">
      <c r="A26" s="54"/>
      <c r="B26" s="53"/>
      <c r="C26" s="38"/>
      <c r="D26" s="38"/>
      <c r="E26" s="38"/>
      <c r="F26" s="38"/>
      <c r="G26" s="38"/>
      <c r="H26" s="54"/>
    </row>
    <row r="27" spans="1:14" customFormat="1" ht="15.75">
      <c r="A27" s="54"/>
      <c r="B27" s="167"/>
      <c r="C27" s="168"/>
      <c r="D27" s="168"/>
      <c r="E27" s="169"/>
      <c r="F27" s="169"/>
      <c r="G27" s="170"/>
      <c r="H27" s="54"/>
    </row>
    <row r="28" spans="1:14" customFormat="1" ht="15.75">
      <c r="A28" s="54"/>
      <c r="B28" s="171"/>
      <c r="C28" s="172"/>
      <c r="D28" s="172"/>
      <c r="E28" s="173"/>
      <c r="F28" s="173"/>
      <c r="G28" s="174"/>
      <c r="H28" s="54"/>
    </row>
    <row r="29" spans="1:14" customFormat="1" ht="15.75">
      <c r="A29" s="54"/>
      <c r="B29" s="171"/>
      <c r="C29" s="172"/>
      <c r="D29" s="172"/>
      <c r="E29" s="173"/>
      <c r="F29" s="173"/>
      <c r="G29" s="174"/>
      <c r="H29" s="54"/>
    </row>
    <row r="30" spans="1:14" customFormat="1" ht="45" customHeight="1" thickBot="1">
      <c r="A30" s="54"/>
      <c r="B30" s="160" t="str">
        <f>IF(E29=0,"","ATTENZIONE - Gli importi calcolati sono da considerare indicativi, potrebbero subire variazioni a seguito di verifiche da parte dell'ufficio competente")</f>
        <v/>
      </c>
      <c r="C30" s="161"/>
      <c r="D30" s="161"/>
      <c r="E30" s="161"/>
      <c r="F30" s="161"/>
      <c r="G30" s="162"/>
      <c r="H30" s="54"/>
    </row>
    <row r="31" spans="1:14">
      <c r="A31" s="54"/>
      <c r="B31" s="54"/>
      <c r="C31" s="54"/>
      <c r="D31" s="54"/>
      <c r="E31" s="54"/>
      <c r="F31" s="54"/>
      <c r="G31" s="54"/>
      <c r="H31" s="54"/>
    </row>
  </sheetData>
  <mergeCells count="19">
    <mergeCell ref="B30:G30"/>
    <mergeCell ref="B22:C22"/>
    <mergeCell ref="B24:C24"/>
    <mergeCell ref="B27:D27"/>
    <mergeCell ref="E27:G27"/>
    <mergeCell ref="B28:D28"/>
    <mergeCell ref="E28:G28"/>
    <mergeCell ref="B29:D29"/>
    <mergeCell ref="E29:G29"/>
    <mergeCell ref="B17:F17"/>
    <mergeCell ref="B18:F18"/>
    <mergeCell ref="C9:G9"/>
    <mergeCell ref="C10:G10"/>
    <mergeCell ref="B20:F20"/>
    <mergeCell ref="B3:G3"/>
    <mergeCell ref="B2:G2"/>
    <mergeCell ref="B6:G6"/>
    <mergeCell ref="B15:F15"/>
    <mergeCell ref="B16:F16"/>
  </mergeCells>
  <conditionalFormatting sqref="C9:G9 C10 C13:D13 G15:G18">
    <cfRule type="notContainsBlanks" dxfId="28" priority="1">
      <formula>LEN(TRIM(C9))&gt;0</formula>
    </cfRule>
  </conditionalFormatting>
  <conditionalFormatting sqref="G20">
    <cfRule type="cellIs" dxfId="27" priority="2" operator="equal">
      <formula>"r"</formula>
    </cfRule>
    <cfRule type="cellIs" dxfId="26" priority="3" operator="equal">
      <formula>"a"</formula>
    </cfRule>
  </conditionalFormatting>
  <dataValidations xWindow="372" yWindow="396" count="5">
    <dataValidation type="date" allowBlank="1" showInputMessage="1" showErrorMessage="1" sqref="C13" xr:uid="{6ED68A9D-B9BF-4019-AAEC-65A69E28F2EC}">
      <formula1>45658</formula1>
      <formula2>46265</formula2>
    </dataValidation>
    <dataValidation type="date" operator="greaterThan" allowBlank="1" showInputMessage="1" showErrorMessage="1" errorTitle="Data non corretta" error="La data non può essere inferiore a quella di inizio" sqref="D13" xr:uid="{429E2EA8-5169-47C7-8ECD-5AE4153C28B9}">
      <formula1>C13</formula1>
    </dataValidation>
    <dataValidation allowBlank="1" showErrorMessage="1" promptTitle="INSERISCI I DATI GENERALI" prompt="Compila tutte le caselle colorate di giallo prima di procedere alla sezione successiva" sqref="B5" xr:uid="{61BDC40B-04EC-41D6-8F7C-BF244922C59C}"/>
    <dataValidation allowBlank="1" showErrorMessage="1" sqref="B6:G6 A1:A6" xr:uid="{C0322FF9-B594-463B-9410-5CDE7DCB17A5}"/>
    <dataValidation type="textLength" errorStyle="warning" showInputMessage="1" showErrorMessage="1" errorTitle="Attenzione" error="Campo obbligatorio" promptTitle="Intestatario" prompt="Obbligo di inserimento denominazione  richiedente" sqref="C9:G9" xr:uid="{4BD05AC9-DE8A-41AA-AE74-A25F17D1F614}">
      <formula1>1</formula1>
      <formula2>255</formula2>
    </dataValidation>
  </dataValidations>
  <hyperlinks>
    <hyperlink ref="B22" location="Allenamenti!A1" display="Inserisci gli allenamenti" xr:uid="{1ECDA0A1-407E-4E65-B974-D5DC8A78122A}"/>
    <hyperlink ref="B24" location="Partite!A1" display="Inserisci le partite" xr:uid="{E7C57B40-2109-4895-B6DB-B40B7B1F4C2B}"/>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xWindow="372" yWindow="396" count="2">
        <x14:dataValidation type="list" allowBlank="1" showInputMessage="1" showErrorMessage="1" xr:uid="{7DBE2A6F-7D19-4235-AAFB-BA07BF6C45AC}">
          <x14:formula1>
            <xm:f>Parametri!$V$2:$V$3</xm:f>
          </x14:formula1>
          <xm:sqref>G15:G18</xm:sqref>
        </x14:dataValidation>
        <x14:dataValidation type="list" errorStyle="warning" showInputMessage="1" showErrorMessage="1" errorTitle="Attenzione!" error="Il campo è obbligatorio" promptTitle="Seleziona la palestra" prompt="utilizzando il menù a tendina" xr:uid="{51B8B6AA-F402-464C-B636-562C375644C4}">
          <x14:formula1>
            <xm:f>Parametri!$O$2:$O$35</xm:f>
          </x14:formula1>
          <xm:sqref>C10:G10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50D23-1FDF-4D27-B24E-5989CFC9C65B}">
  <dimension ref="A1:Z34"/>
  <sheetViews>
    <sheetView topLeftCell="A4" zoomScaleNormal="100" workbookViewId="0">
      <selection activeCell="D10" sqref="D10:D32"/>
    </sheetView>
  </sheetViews>
  <sheetFormatPr defaultColWidth="0" defaultRowHeight="15" zeroHeight="1"/>
  <cols>
    <col min="1" max="1" width="3.7109375" style="59" customWidth="1"/>
    <col min="2" max="2" width="14.7109375" customWidth="1"/>
    <col min="3" max="4" width="12.7109375" customWidth="1"/>
    <col min="5" max="6" width="16.7109375" customWidth="1"/>
    <col min="7" max="7" width="15.7109375" customWidth="1"/>
    <col min="8" max="8" width="14.28515625" customWidth="1"/>
    <col min="9" max="9" width="3.7109375" customWidth="1"/>
    <col min="10" max="10" width="3.7109375" style="59" customWidth="1"/>
    <col min="11" max="12" width="15.85546875" hidden="1" customWidth="1"/>
    <col min="13" max="13" width="16.42578125" style="30" hidden="1" customWidth="1"/>
    <col min="14" max="14" width="12.85546875" hidden="1" customWidth="1"/>
    <col min="15" max="15" width="11.85546875" hidden="1" customWidth="1"/>
    <col min="16" max="16" width="14.7109375" hidden="1" customWidth="1"/>
    <col min="17" max="17" width="9.140625" hidden="1" customWidth="1"/>
    <col min="18" max="18" width="9.5703125" hidden="1" customWidth="1"/>
    <col min="19" max="19" width="12.5703125" hidden="1" customWidth="1"/>
    <col min="20" max="20" width="10.7109375" hidden="1" customWidth="1"/>
    <col min="21" max="21" width="11" hidden="1" customWidth="1"/>
    <col min="22" max="22" width="13" hidden="1" customWidth="1"/>
    <col min="23" max="23" width="18.28515625" hidden="1" customWidth="1"/>
    <col min="24" max="24" width="14.140625" hidden="1" customWidth="1"/>
    <col min="25" max="25" width="15.28515625" hidden="1" customWidth="1"/>
    <col min="26" max="26" width="10.42578125" hidden="1" customWidth="1"/>
    <col min="27" max="16384" width="9.140625" hidden="1"/>
  </cols>
  <sheetData>
    <row r="1" spans="1:26" s="59" customFormat="1" ht="15" customHeight="1">
      <c r="Q1" s="83"/>
      <c r="R1" s="2" t="s">
        <v>114</v>
      </c>
      <c r="S1" s="2" t="s">
        <v>111</v>
      </c>
      <c r="T1" s="2" t="s">
        <v>112</v>
      </c>
      <c r="U1" s="2" t="s">
        <v>113</v>
      </c>
    </row>
    <row r="2" spans="1:26" ht="20.25" thickBot="1">
      <c r="B2" s="177" t="s">
        <v>128</v>
      </c>
      <c r="C2" s="177"/>
      <c r="D2" s="177"/>
      <c r="E2" s="177"/>
      <c r="F2" s="177"/>
      <c r="G2" s="177"/>
      <c r="H2" s="177"/>
      <c r="I2" s="177"/>
      <c r="Q2" s="2"/>
      <c r="R2" s="35" t="e">
        <f ca="1">SUM(O10:O32)</f>
        <v>#REF!</v>
      </c>
      <c r="S2" s="29">
        <f ca="1">SUM(P10:P32)</f>
        <v>0</v>
      </c>
      <c r="T2" s="29">
        <f ca="1">SUM(Q10:Q32)</f>
        <v>0</v>
      </c>
      <c r="U2" s="29">
        <f ca="1">SUM(S2:T2)</f>
        <v>0</v>
      </c>
    </row>
    <row r="3" spans="1:26" ht="79.5" customHeight="1" thickBot="1">
      <c r="B3" s="149" t="s">
        <v>156</v>
      </c>
      <c r="C3" s="175"/>
      <c r="D3" s="175"/>
      <c r="E3" s="175"/>
      <c r="F3" s="175"/>
      <c r="G3" s="175"/>
      <c r="H3" s="175"/>
      <c r="I3" s="176"/>
      <c r="Q3" s="2"/>
      <c r="R3" s="2"/>
      <c r="S3" s="2"/>
      <c r="T3" s="2"/>
      <c r="U3" s="2"/>
    </row>
    <row r="4" spans="1:26" ht="6" customHeight="1">
      <c r="B4" s="96"/>
      <c r="C4" s="96"/>
      <c r="D4" s="96"/>
      <c r="E4" s="96"/>
      <c r="F4" s="96"/>
      <c r="G4" s="96"/>
      <c r="H4" s="96"/>
      <c r="I4" s="96"/>
      <c r="Q4" s="2"/>
      <c r="R4" s="2"/>
      <c r="S4" s="2"/>
      <c r="T4" s="2"/>
      <c r="U4" s="2"/>
    </row>
    <row r="5" spans="1:26" ht="21" customHeight="1">
      <c r="B5" s="184" t="str">
        <f>IF('Dati Generali'!G20="r","!!!!! COMPLETARE LA SEZIONE DATI GENERALI !!!!!",IF(ISNA(MATCH("r",I10:I32,0)),"","ATTENZIONE RIGA NON COMPLETA"))</f>
        <v>!!!!! COMPLETARE LA SEZIONE DATI GENERALI !!!!!</v>
      </c>
      <c r="C5" s="184"/>
      <c r="D5" s="184"/>
      <c r="E5" s="184"/>
      <c r="F5" s="184"/>
      <c r="G5" s="185" t="s">
        <v>119</v>
      </c>
      <c r="H5" s="185"/>
      <c r="I5" s="185"/>
      <c r="Q5" s="2"/>
      <c r="R5" s="2"/>
      <c r="S5" s="2"/>
      <c r="T5" s="2"/>
      <c r="U5" s="2"/>
    </row>
    <row r="6" spans="1:26" s="16" customFormat="1" ht="6" customHeight="1" thickBot="1">
      <c r="A6" s="75"/>
      <c r="B6" s="75"/>
      <c r="C6" s="75"/>
      <c r="D6" s="75"/>
      <c r="E6" s="75"/>
      <c r="F6" s="75"/>
      <c r="G6" s="75"/>
      <c r="H6" s="75"/>
      <c r="I6" s="75"/>
      <c r="J6" s="75"/>
      <c r="M6" s="31"/>
      <c r="N6" s="17"/>
      <c r="O6" s="17"/>
      <c r="P6" s="17"/>
      <c r="Q6" s="17"/>
      <c r="R6" s="35"/>
    </row>
    <row r="7" spans="1:26" ht="21" customHeight="1" thickBot="1">
      <c r="B7" s="181" t="s">
        <v>130</v>
      </c>
      <c r="C7" s="182"/>
      <c r="D7" s="182"/>
      <c r="E7" s="182"/>
      <c r="F7" s="182"/>
      <c r="G7" s="182"/>
      <c r="H7" s="182"/>
      <c r="I7" s="183"/>
      <c r="J7" s="76"/>
      <c r="K7" s="52"/>
      <c r="L7" s="37"/>
      <c r="M7" s="32"/>
      <c r="N7" s="178" t="s">
        <v>57</v>
      </c>
      <c r="O7" s="179"/>
      <c r="P7" s="179"/>
      <c r="Q7" s="179"/>
      <c r="R7" s="179"/>
      <c r="S7" s="179"/>
      <c r="T7" s="179"/>
      <c r="U7" s="179"/>
      <c r="V7" s="179"/>
      <c r="W7" s="179"/>
      <c r="X7" s="179"/>
      <c r="Y7" s="179"/>
      <c r="Z7" s="180"/>
    </row>
    <row r="8" spans="1:26" ht="21" customHeight="1">
      <c r="B8" s="91" t="s">
        <v>135</v>
      </c>
      <c r="C8" s="92"/>
      <c r="D8" s="93" t="s">
        <v>132</v>
      </c>
      <c r="E8" s="94" t="str">
        <f>IF(DataInizio&gt;0,DataInizio,"-")</f>
        <v>-</v>
      </c>
      <c r="F8" s="93" t="s">
        <v>133</v>
      </c>
      <c r="G8" s="94" t="str">
        <f>IF(DataFine&gt;0,DataFine,"-")</f>
        <v>-</v>
      </c>
      <c r="H8" s="92"/>
      <c r="I8" s="95"/>
      <c r="J8" s="76"/>
      <c r="K8" s="52"/>
      <c r="L8" s="37"/>
      <c r="M8" s="32"/>
      <c r="N8" s="37"/>
      <c r="O8" s="37"/>
      <c r="P8" s="37"/>
      <c r="Q8" s="37"/>
      <c r="R8" s="37"/>
      <c r="S8" s="37"/>
      <c r="T8" s="37"/>
      <c r="U8" s="37"/>
      <c r="V8" s="37"/>
      <c r="W8" s="37"/>
      <c r="X8" s="37"/>
      <c r="Y8" s="37"/>
      <c r="Z8" s="37"/>
    </row>
    <row r="9" spans="1:26" s="21" customFormat="1" ht="21" customHeight="1">
      <c r="A9" s="79"/>
      <c r="B9" s="106" t="s">
        <v>74</v>
      </c>
      <c r="C9" s="107" t="s">
        <v>35</v>
      </c>
      <c r="D9" s="107" t="s">
        <v>36</v>
      </c>
      <c r="E9" s="108" t="s">
        <v>76</v>
      </c>
      <c r="F9" s="107" t="s">
        <v>77</v>
      </c>
      <c r="G9" s="107" t="s">
        <v>78</v>
      </c>
      <c r="H9" s="108" t="s">
        <v>75</v>
      </c>
      <c r="I9" s="109"/>
      <c r="J9" s="77"/>
      <c r="K9" s="50" t="s">
        <v>37</v>
      </c>
      <c r="L9" s="6" t="s">
        <v>40</v>
      </c>
      <c r="M9" s="6" t="s">
        <v>38</v>
      </c>
      <c r="N9" s="6" t="s">
        <v>39</v>
      </c>
      <c r="O9" s="6" t="s">
        <v>116</v>
      </c>
      <c r="P9" s="6" t="s">
        <v>60</v>
      </c>
      <c r="Q9" s="6" t="s">
        <v>61</v>
      </c>
      <c r="R9" s="6" t="s">
        <v>44</v>
      </c>
      <c r="S9" s="6" t="s">
        <v>42</v>
      </c>
      <c r="T9" s="6" t="s">
        <v>52</v>
      </c>
      <c r="U9" s="6" t="s">
        <v>43</v>
      </c>
      <c r="V9" s="6" t="s">
        <v>55</v>
      </c>
      <c r="W9" s="6" t="s">
        <v>54</v>
      </c>
    </row>
    <row r="10" spans="1:26" ht="15.75">
      <c r="B10" s="48"/>
      <c r="C10" s="22"/>
      <c r="D10" s="22"/>
      <c r="E10" s="23"/>
      <c r="F10" s="23"/>
      <c r="G10" s="23"/>
      <c r="H10" s="24"/>
      <c r="I10" s="43" t="str">
        <f>IF(AND(ISBLANK(B10),ISBLANK(C10),ISBLANK(D10),ISBLANK(E10),ISBLANK(F10),ISBLANK(G10)),"",IF(NOT(OR(ISBLANK(B10),ISBLANK(C10),ISBLANK(D10),ISBLANK(E10),ISBLANK(F10),ISBLANK(G10))),"a","r"))</f>
        <v/>
      </c>
      <c r="K10" s="51" t="s">
        <v>2</v>
      </c>
      <c r="L10" s="5" t="str">
        <f t="array" ref="L10">IFERROR(INDEX(Parametri!$B$1:$F$62, MATCH(1, (H10=Parametri!$B$1:$B$62) * (K10=Parametri!$C$1:$C$62) * (F10=Parametri!$D$1:$D$62) * ("Si"=Parametri!$E$1:$E$62), 0), 5),"-")</f>
        <v>-</v>
      </c>
      <c r="M10" s="5" t="str">
        <f t="array" ref="M10">IFERROR(INDEX(Parametri!$B$1:$F$62, MATCH(1, (H10=Parametri!$B$1:$B$62) * (K10=Parametri!$C$1:$C$62) * (F10=Parametri!$D$1:$D$62) * ("No"=Parametri!$E$1:$E$62), 0), 5),"-")</f>
        <v>-</v>
      </c>
      <c r="N10" s="4">
        <f t="shared" ref="N10:N32" si="0">D10-C10</f>
        <v>0</v>
      </c>
      <c r="O10" s="10" t="e">
        <f ca="1">(HOUR(N10)+MINUTE(N10)/60)*((S10-T10)+(U10-V10))</f>
        <v>#REF!</v>
      </c>
      <c r="P10" s="8" t="str">
        <f ca="1">IFERROR((S10-T10)*M10*W10*(HOUR(N10)+MINUTE(N10)/60),"-")</f>
        <v>-</v>
      </c>
      <c r="Q10" s="8" t="str">
        <f ca="1">IFERROR((U10-V10)*L10*W10*(HOUR(N10)+MINUTE(N10)/60),"-")</f>
        <v>-</v>
      </c>
      <c r="R10" s="9" t="str">
        <f>IFERROR(VLOOKUP(B10,Parametri!$S$2:$T$8,2,0),"-")</f>
        <v>-</v>
      </c>
      <c r="S10" s="3" t="e">
        <f ca="1">SUMPRODUCT(--(WEEKDAY(ROW(INDIRECT('Dati Generali'!$C$13&amp;":"&amp;Parametri!$L$2)))=R10))+SUMPRODUCT(--(WEEKDAY(ROW(INDIRECT(Parametri!$M$2&amp;":"&amp;Parametri!$L$5)))=R10))+SUMPRODUCT(--(WEEKDAY(ROW(INDIRECT(Parametri!$M$5&amp;":"&amp;'Dati Generali'!$D$13)))=R10))</f>
        <v>#REF!</v>
      </c>
      <c r="T10" s="3">
        <f>IF(R10=Parametri!$M$7,IF(Parametri!$L$7&lt;'Dati Generali'!$D$13&amp;Parametri!$L$7&gt;'Dati Generali'!$C$13,1,0),0)+IF(R10=Parametri!$M$6,IF(Parametri!$L$6&lt;'Dati Generali'!$D$13&amp;Parametri!$L$6&gt;'Dati Generali'!$C$13,1,0),0)+IF(R10=Parametri!$M$8,IF(Parametri!$L$8&lt;'Dati Generali'!$D$13&amp;Parametri!$L$8&gt;'Dati Generali'!$C$13,1,0),0)</f>
        <v>0</v>
      </c>
      <c r="U10" s="3" t="e">
        <f ca="1">SUMPRODUCT(--(WEEKDAY(ROW(INDIRECT(Parametri!$L$2&amp;":"&amp;Parametri!$L$3)))=R10))+SUMPRODUCT(--(WEEKDAY(ROW(INDIRECT(Parametri!$M$3&amp;":"&amp;Parametri!$L$4)))=R10))+SUMPRODUCT(--(WEEKDAY(ROW(INDIRECT(Parametri!$M$4&amp;":"&amp;Parametri!$M$2)))=R10))</f>
        <v>#REF!</v>
      </c>
      <c r="V10" s="3">
        <f>IF(R10=Parametri!$M$9,IF(Parametri!$L$9&lt;Parametri!$M$2&amp;Parametri!$L$9&gt;Parametri!$L$2,1,0),0)+IF(R10=Parametri!$M$10,IF(Parametri!$L$10&lt;Parametri!$M$2&amp;Parametri!$L$10&gt;Parametri!$L$2,1,0),0)</f>
        <v>0</v>
      </c>
      <c r="W10" s="3">
        <f>IF('Dati Generali'!$G$18="Si",1,1.2)</f>
        <v>1.2</v>
      </c>
    </row>
    <row r="11" spans="1:26" ht="15.75">
      <c r="B11" s="48"/>
      <c r="C11" s="22"/>
      <c r="D11" s="22"/>
      <c r="E11" s="23"/>
      <c r="F11" s="23"/>
      <c r="G11" s="23"/>
      <c r="H11" s="24"/>
      <c r="I11" s="43" t="str">
        <f t="shared" ref="I11:I32" si="1">IF(AND(ISBLANK(B11),ISBLANK(C11),ISBLANK(D11),ISBLANK(E11),ISBLANK(F11),ISBLANK(G11)),"",IF(NOT(OR(ISBLANK(B11),ISBLANK(C11),ISBLANK(D11),ISBLANK(E11),ISBLANK(F11),ISBLANK(G11))),"a","r"))</f>
        <v/>
      </c>
      <c r="J11" s="78"/>
      <c r="K11" s="51" t="s">
        <v>2</v>
      </c>
      <c r="L11" s="5" t="str">
        <f t="array" ref="L11">IFERROR(INDEX(Parametri!$B$1:$F$62, MATCH(1, (H11=Parametri!$B$1:$B$62) * (K11=Parametri!$C$1:$C$62) * (F11=Parametri!$D$1:$D$62) * ("Si"=Parametri!$E$1:$E$62), 0), 5),"-")</f>
        <v>-</v>
      </c>
      <c r="M11" s="5" t="str">
        <f t="array" ref="M11">IFERROR(INDEX(Parametri!$B$1:$F$62, MATCH(1, (H11=Parametri!$B$1:$B$62) * (K11=Parametri!$C$1:$C$62) * (F11=Parametri!$D$1:$D$62) * ("No"=Parametri!$E$1:$E$62), 0), 5),"-")</f>
        <v>-</v>
      </c>
      <c r="N11" s="4">
        <f t="shared" si="0"/>
        <v>0</v>
      </c>
      <c r="O11" s="9" t="e">
        <f t="shared" ref="O11:O32" ca="1" si="2">(HOUR(N11)+MINUTE(N11)/60)*((S11-T11)+(U11-V11))</f>
        <v>#REF!</v>
      </c>
      <c r="P11" s="8" t="str">
        <f ca="1">IFERROR((S11-T11)*M11*W11*(HOUR(N11)+MINUTE(N11)/60),"-")</f>
        <v>-</v>
      </c>
      <c r="Q11" s="8" t="str">
        <f ca="1">IFERROR((U11-V11)*L11*W11*(HOUR(N11)+MINUTE(N11)/60),"-")</f>
        <v>-</v>
      </c>
      <c r="R11" s="9" t="str">
        <f>IFERROR(VLOOKUP(B11,Parametri!$S$2:$T$8,2,0),"-")</f>
        <v>-</v>
      </c>
      <c r="S11" s="3" t="e">
        <f ca="1">SUMPRODUCT(--(WEEKDAY(ROW(INDIRECT('Dati Generali'!$C$13&amp;":"&amp;Parametri!$L$2)))=R11))+SUMPRODUCT(--(WEEKDAY(ROW(INDIRECT(Parametri!$M$2&amp;":"&amp;Parametri!$L$5)))=R11))+SUMPRODUCT(--(WEEKDAY(ROW(INDIRECT(Parametri!$M$5&amp;":"&amp;'Dati Generali'!$D$13)))=R11))</f>
        <v>#REF!</v>
      </c>
      <c r="T11" s="3">
        <f>IF(R11=Parametri!$M$7,IF(Parametri!$L$7&lt;'Dati Generali'!$D$13&amp;Parametri!$L$7&gt;'Dati Generali'!$C$13,1,0),0)+IF(R11=Parametri!$M$6,IF(Parametri!$L$6&lt;'Dati Generali'!$D$13&amp;Parametri!$L$6&gt;'Dati Generali'!$C$13,1,0),0)+IF(R11=Parametri!$M$8,IF(Parametri!$L$8&lt;'Dati Generali'!$D$13&amp;Parametri!$L$8&gt;'Dati Generali'!$C$13,1,0),0)</f>
        <v>0</v>
      </c>
      <c r="U11" s="3" t="e">
        <f ca="1">SUMPRODUCT(--(WEEKDAY(ROW(INDIRECT(Parametri!$L$2&amp;":"&amp;Parametri!$L$3)))=R11))+SUMPRODUCT(--(WEEKDAY(ROW(INDIRECT(Parametri!$M$3&amp;":"&amp;Parametri!$L$4)))=R11))+SUMPRODUCT(--(WEEKDAY(ROW(INDIRECT(Parametri!$M$4&amp;":"&amp;Parametri!$M$2)))=R11))</f>
        <v>#REF!</v>
      </c>
      <c r="V11" s="3">
        <f>IF(R11=Parametri!$M$9,IF(Parametri!$L$9&lt;Parametri!$M$2&amp;Parametri!$L$9&gt;Parametri!$L$2,1,0),0)+IF(R11=Parametri!$M$10,IF(Parametri!$L$10&lt;Parametri!$M$2&amp;Parametri!$L$10&gt;Parametri!$L$2,1,0),0)</f>
        <v>0</v>
      </c>
      <c r="W11" s="3">
        <f>IF('Dati Generali'!$G$18="Si",1,1.2)</f>
        <v>1.2</v>
      </c>
    </row>
    <row r="12" spans="1:26" ht="15.75">
      <c r="B12" s="48"/>
      <c r="C12" s="22"/>
      <c r="D12" s="22"/>
      <c r="E12" s="23"/>
      <c r="F12" s="23"/>
      <c r="G12" s="23"/>
      <c r="H12" s="24"/>
      <c r="I12" s="43" t="str">
        <f t="shared" si="1"/>
        <v/>
      </c>
      <c r="J12" s="78"/>
      <c r="K12" s="51" t="s">
        <v>2</v>
      </c>
      <c r="L12" s="5" t="str">
        <f t="array" ref="L12">IFERROR(INDEX(Parametri!$B$1:$F$62, MATCH(1, (H12=Parametri!$B$1:$B$62) * (K12=Parametri!$C$1:$C$62) * (F12=Parametri!$D$1:$D$62) * ("Si"=Parametri!$E$1:$E$62), 0), 5),"-")</f>
        <v>-</v>
      </c>
      <c r="M12" s="5" t="str">
        <f t="array" ref="M12">IFERROR(INDEX(Parametri!$B$1:$F$62, MATCH(1, (H12=Parametri!$B$1:$B$62) * (K12=Parametri!$C$1:$C$62) * (F12=Parametri!$D$1:$D$62) * ("No"=Parametri!$E$1:$E$62), 0), 5),"-")</f>
        <v>-</v>
      </c>
      <c r="N12" s="4">
        <f t="shared" si="0"/>
        <v>0</v>
      </c>
      <c r="O12" s="9" t="e">
        <f t="shared" ca="1" si="2"/>
        <v>#REF!</v>
      </c>
      <c r="P12" s="8" t="str">
        <f t="shared" ref="P12:P32" ca="1" si="3">IFERROR((S12-T12)*M12*W12*(HOUR(N12)+MINUTE(N12)/60),"-")</f>
        <v>-</v>
      </c>
      <c r="Q12" s="8" t="str">
        <f t="shared" ref="Q12:Q32" ca="1" si="4">IFERROR((U12-V12)*L12*W12*(HOUR(N12)+MINUTE(N12)/60),"-")</f>
        <v>-</v>
      </c>
      <c r="R12" s="9" t="str">
        <f>IFERROR(VLOOKUP(B12,Parametri!$S$2:$T$8,2,0),"-")</f>
        <v>-</v>
      </c>
      <c r="S12" s="3" t="e">
        <f ca="1">SUMPRODUCT(--(WEEKDAY(ROW(INDIRECT('Dati Generali'!$C$13&amp;":"&amp;Parametri!$L$2)))=R12))+SUMPRODUCT(--(WEEKDAY(ROW(INDIRECT(Parametri!$M$2&amp;":"&amp;Parametri!$L$5)))=R12))+SUMPRODUCT(--(WEEKDAY(ROW(INDIRECT(Parametri!$M$5&amp;":"&amp;'Dati Generali'!$D$13)))=R12))</f>
        <v>#REF!</v>
      </c>
      <c r="T12" s="3">
        <f>IF(R12=Parametri!$M$7,IF(Parametri!$L$7&lt;'Dati Generali'!$D$13&amp;Parametri!$L$7&gt;'Dati Generali'!$C$13,1,0),0)+IF(R12=Parametri!$M$6,IF(Parametri!$L$6&lt;'Dati Generali'!$D$13&amp;Parametri!$L$6&gt;'Dati Generali'!$C$13,1,0),0)+IF(R12=Parametri!$M$8,IF(Parametri!$L$8&lt;'Dati Generali'!$D$13&amp;Parametri!$L$8&gt;'Dati Generali'!$C$13,1,0),0)</f>
        <v>0</v>
      </c>
      <c r="U12" s="3" t="e">
        <f ca="1">SUMPRODUCT(--(WEEKDAY(ROW(INDIRECT(Parametri!$L$2&amp;":"&amp;Parametri!$L$3)))=R12))+SUMPRODUCT(--(WEEKDAY(ROW(INDIRECT(Parametri!$M$3&amp;":"&amp;Parametri!$L$4)))=R12))+SUMPRODUCT(--(WEEKDAY(ROW(INDIRECT(Parametri!$M$4&amp;":"&amp;Parametri!$M$2)))=R12))</f>
        <v>#REF!</v>
      </c>
      <c r="V12" s="3">
        <f>IF(R12=Parametri!$M$9,IF(Parametri!$L$9&lt;Parametri!$M$2&amp;Parametri!$L$9&gt;Parametri!$L$2,1,0),0)+IF(R12=Parametri!$M$10,IF(Parametri!$L$10&lt;Parametri!$M$2&amp;Parametri!$L$10&gt;Parametri!$L$2,1,0),0)</f>
        <v>0</v>
      </c>
      <c r="W12" s="3">
        <f>IF('Dati Generali'!$G$18="Si",1,1.2)</f>
        <v>1.2</v>
      </c>
    </row>
    <row r="13" spans="1:26" ht="15.75">
      <c r="B13" s="48"/>
      <c r="C13" s="22"/>
      <c r="D13" s="22"/>
      <c r="E13" s="23"/>
      <c r="F13" s="23"/>
      <c r="G13" s="23"/>
      <c r="H13" s="24"/>
      <c r="I13" s="43" t="str">
        <f t="shared" si="1"/>
        <v/>
      </c>
      <c r="J13" s="78"/>
      <c r="K13" s="51" t="s">
        <v>2</v>
      </c>
      <c r="L13" s="5" t="str">
        <f t="array" ref="L13">IFERROR(INDEX(Parametri!$B$1:$F$62, MATCH(1, (H13=Parametri!$B$1:$B$62) * (K13=Parametri!$C$1:$C$62) * (F13=Parametri!$D$1:$D$62) * ("Si"=Parametri!$E$1:$E$62), 0), 5),"-")</f>
        <v>-</v>
      </c>
      <c r="M13" s="5" t="str">
        <f t="array" ref="M13">IFERROR(INDEX(Parametri!$B$1:$F$62, MATCH(1, (H13=Parametri!$B$1:$B$62) * (K13=Parametri!$C$1:$C$62) * (F13=Parametri!$D$1:$D$62) * ("No"=Parametri!$E$1:$E$62), 0), 5),"-")</f>
        <v>-</v>
      </c>
      <c r="N13" s="4">
        <f t="shared" si="0"/>
        <v>0</v>
      </c>
      <c r="O13" s="9" t="e">
        <f t="shared" ca="1" si="2"/>
        <v>#REF!</v>
      </c>
      <c r="P13" s="8" t="str">
        <f t="shared" ca="1" si="3"/>
        <v>-</v>
      </c>
      <c r="Q13" s="8" t="str">
        <f t="shared" ca="1" si="4"/>
        <v>-</v>
      </c>
      <c r="R13" s="9" t="str">
        <f>IFERROR(VLOOKUP(B13,Parametri!$S$2:$T$8,2,0),"-")</f>
        <v>-</v>
      </c>
      <c r="S13" s="3" t="e">
        <f ca="1">SUMPRODUCT(--(WEEKDAY(ROW(INDIRECT('Dati Generali'!$C$13&amp;":"&amp;Parametri!$L$2)))=R13))+SUMPRODUCT(--(WEEKDAY(ROW(INDIRECT(Parametri!$M$2&amp;":"&amp;Parametri!$L$5)))=R13))+SUMPRODUCT(--(WEEKDAY(ROW(INDIRECT(Parametri!$M$5&amp;":"&amp;'Dati Generali'!$D$13)))=R13))</f>
        <v>#REF!</v>
      </c>
      <c r="T13" s="3">
        <f>IF(R13=Parametri!$M$7,IF(Parametri!$L$7&lt;'Dati Generali'!$D$13&amp;Parametri!$L$7&gt;'Dati Generali'!$C$13,1,0),0)+IF(R13=Parametri!$M$6,IF(Parametri!$L$6&lt;'Dati Generali'!$D$13&amp;Parametri!$L$6&gt;'Dati Generali'!$C$13,1,0),0)+IF(R13=Parametri!$M$8,IF(Parametri!$L$8&lt;'Dati Generali'!$D$13&amp;Parametri!$L$8&gt;'Dati Generali'!$C$13,1,0),0)</f>
        <v>0</v>
      </c>
      <c r="U13" s="3" t="e">
        <f ca="1">SUMPRODUCT(--(WEEKDAY(ROW(INDIRECT(Parametri!$L$2&amp;":"&amp;Parametri!$L$3)))=R13))+SUMPRODUCT(--(WEEKDAY(ROW(INDIRECT(Parametri!$M$3&amp;":"&amp;Parametri!$L$4)))=R13))+SUMPRODUCT(--(WEEKDAY(ROW(INDIRECT(Parametri!$M$4&amp;":"&amp;Parametri!$M$2)))=R13))</f>
        <v>#REF!</v>
      </c>
      <c r="V13" s="3">
        <f>IF(R13=Parametri!$M$9,IF(Parametri!$L$9&lt;Parametri!$M$2&amp;Parametri!$L$9&gt;Parametri!$L$2,1,0),0)+IF(R13=Parametri!$M$10,IF(Parametri!$L$10&lt;Parametri!$M$2&amp;Parametri!$L$10&gt;Parametri!$L$2,1,0),0)</f>
        <v>0</v>
      </c>
      <c r="W13" s="3">
        <f>IF('Dati Generali'!$G$18="Si",1,1.2)</f>
        <v>1.2</v>
      </c>
    </row>
    <row r="14" spans="1:26" ht="15.75">
      <c r="B14" s="48"/>
      <c r="C14" s="22"/>
      <c r="D14" s="22"/>
      <c r="E14" s="23"/>
      <c r="F14" s="23"/>
      <c r="G14" s="23"/>
      <c r="H14" s="24"/>
      <c r="I14" s="43" t="str">
        <f t="shared" si="1"/>
        <v/>
      </c>
      <c r="J14" s="78"/>
      <c r="K14" s="51" t="s">
        <v>2</v>
      </c>
      <c r="L14" s="5" t="str">
        <f t="array" ref="L14">IFERROR(INDEX(Parametri!$B$1:$F$62, MATCH(1, (H14=Parametri!$B$1:$B$62) * (K14=Parametri!$C$1:$C$62) * (F14=Parametri!$D$1:$D$62) * ("Si"=Parametri!$E$1:$E$62), 0), 5),"-")</f>
        <v>-</v>
      </c>
      <c r="M14" s="5" t="str">
        <f t="array" ref="M14">IFERROR(INDEX(Parametri!$B$1:$F$62, MATCH(1, (H14=Parametri!$B$1:$B$62) * (K14=Parametri!$C$1:$C$62) * (F14=Parametri!$D$1:$D$62) * ("No"=Parametri!$E$1:$E$62), 0), 5),"-")</f>
        <v>-</v>
      </c>
      <c r="N14" s="4">
        <f t="shared" si="0"/>
        <v>0</v>
      </c>
      <c r="O14" s="9" t="e">
        <f t="shared" ca="1" si="2"/>
        <v>#REF!</v>
      </c>
      <c r="P14" s="8" t="str">
        <f t="shared" ca="1" si="3"/>
        <v>-</v>
      </c>
      <c r="Q14" s="8" t="str">
        <f t="shared" ca="1" si="4"/>
        <v>-</v>
      </c>
      <c r="R14" s="9" t="str">
        <f>IFERROR(VLOOKUP(B14,Parametri!$S$2:$T$8,2,0),"-")</f>
        <v>-</v>
      </c>
      <c r="S14" s="3" t="e">
        <f ca="1">SUMPRODUCT(--(WEEKDAY(ROW(INDIRECT('Dati Generali'!$C$13&amp;":"&amp;Parametri!$L$2)))=R14))+SUMPRODUCT(--(WEEKDAY(ROW(INDIRECT(Parametri!$M$2&amp;":"&amp;Parametri!$L$5)))=R14))+SUMPRODUCT(--(WEEKDAY(ROW(INDIRECT(Parametri!$M$5&amp;":"&amp;'Dati Generali'!$D$13)))=R14))</f>
        <v>#REF!</v>
      </c>
      <c r="T14" s="3">
        <f>IF(R14=Parametri!$M$7,IF(Parametri!$L$7&lt;'Dati Generali'!$D$13&amp;Parametri!$L$7&gt;'Dati Generali'!$C$13,1,0),0)+IF(R14=Parametri!$M$6,IF(Parametri!$L$6&lt;'Dati Generali'!$D$13&amp;Parametri!$L$6&gt;'Dati Generali'!$C$13,1,0),0)+IF(R14=Parametri!$M$8,IF(Parametri!$L$8&lt;'Dati Generali'!$D$13&amp;Parametri!$L$8&gt;'Dati Generali'!$C$13,1,0),0)</f>
        <v>0</v>
      </c>
      <c r="U14" s="3" t="e">
        <f ca="1">SUMPRODUCT(--(WEEKDAY(ROW(INDIRECT(Parametri!$L$2&amp;":"&amp;Parametri!$L$3)))=R14))+SUMPRODUCT(--(WEEKDAY(ROW(INDIRECT(Parametri!$M$3&amp;":"&amp;Parametri!$L$4)))=R14))+SUMPRODUCT(--(WEEKDAY(ROW(INDIRECT(Parametri!$M$4&amp;":"&amp;Parametri!$M$2)))=R14))</f>
        <v>#REF!</v>
      </c>
      <c r="V14" s="3">
        <f>IF(R14=Parametri!$M$9,IF(Parametri!$L$9&lt;Parametri!$M$2&amp;Parametri!$L$9&gt;Parametri!$L$2,1,0),0)+IF(R14=Parametri!$M$10,IF(Parametri!$L$10&lt;Parametri!$M$2&amp;Parametri!$L$10&gt;Parametri!$L$2,1,0),0)</f>
        <v>0</v>
      </c>
      <c r="W14" s="3">
        <f>IF('Dati Generali'!$G$18="Si",1,1.2)</f>
        <v>1.2</v>
      </c>
    </row>
    <row r="15" spans="1:26" ht="15.75">
      <c r="B15" s="48"/>
      <c r="C15" s="22"/>
      <c r="D15" s="22"/>
      <c r="E15" s="23"/>
      <c r="F15" s="23"/>
      <c r="G15" s="23"/>
      <c r="H15" s="24"/>
      <c r="I15" s="43" t="str">
        <f t="shared" si="1"/>
        <v/>
      </c>
      <c r="J15" s="78"/>
      <c r="K15" s="51" t="s">
        <v>2</v>
      </c>
      <c r="L15" s="5" t="str">
        <f t="array" ref="L15">IFERROR(INDEX(Parametri!$B$1:$F$62, MATCH(1, (H15=Parametri!$B$1:$B$62) * (K15=Parametri!$C$1:$C$62) * (F15=Parametri!$D$1:$D$62) * ("Si"=Parametri!$E$1:$E$62), 0), 5),"-")</f>
        <v>-</v>
      </c>
      <c r="M15" s="5" t="str">
        <f t="array" ref="M15">IFERROR(INDEX(Parametri!$B$1:$F$62, MATCH(1, (H15=Parametri!$B$1:$B$62) * (K15=Parametri!$C$1:$C$62) * (F15=Parametri!$D$1:$D$62) * ("No"=Parametri!$E$1:$E$62), 0), 5),"-")</f>
        <v>-</v>
      </c>
      <c r="N15" s="4">
        <f t="shared" si="0"/>
        <v>0</v>
      </c>
      <c r="O15" s="9" t="e">
        <f t="shared" ca="1" si="2"/>
        <v>#REF!</v>
      </c>
      <c r="P15" s="8" t="str">
        <f t="shared" ca="1" si="3"/>
        <v>-</v>
      </c>
      <c r="Q15" s="8" t="str">
        <f t="shared" ca="1" si="4"/>
        <v>-</v>
      </c>
      <c r="R15" s="9" t="str">
        <f>IFERROR(VLOOKUP(B15,Parametri!$S$2:$T$8,2,0),"-")</f>
        <v>-</v>
      </c>
      <c r="S15" s="3" t="e">
        <f ca="1">SUMPRODUCT(--(WEEKDAY(ROW(INDIRECT('Dati Generali'!$C$13&amp;":"&amp;Parametri!$L$2)))=R15))+SUMPRODUCT(--(WEEKDAY(ROW(INDIRECT(Parametri!$M$2&amp;":"&amp;Parametri!$L$5)))=R15))+SUMPRODUCT(--(WEEKDAY(ROW(INDIRECT(Parametri!$M$5&amp;":"&amp;'Dati Generali'!$D$13)))=R15))</f>
        <v>#REF!</v>
      </c>
      <c r="T15" s="3">
        <f>IF(R15=Parametri!$M$7,IF(Parametri!$L$7&lt;'Dati Generali'!$D$13&amp;Parametri!$L$7&gt;'Dati Generali'!$C$13,1,0),0)+IF(R15=Parametri!$M$6,IF(Parametri!$L$6&lt;'Dati Generali'!$D$13&amp;Parametri!$L$6&gt;'Dati Generali'!$C$13,1,0),0)+IF(R15=Parametri!$M$8,IF(Parametri!$L$8&lt;'Dati Generali'!$D$13&amp;Parametri!$L$8&gt;'Dati Generali'!$C$13,1,0),0)</f>
        <v>0</v>
      </c>
      <c r="U15" s="3" t="e">
        <f ca="1">SUMPRODUCT(--(WEEKDAY(ROW(INDIRECT(Parametri!$L$2&amp;":"&amp;Parametri!$L$3)))=R15))+SUMPRODUCT(--(WEEKDAY(ROW(INDIRECT(Parametri!$M$3&amp;":"&amp;Parametri!$L$4)))=R15))+SUMPRODUCT(--(WEEKDAY(ROW(INDIRECT(Parametri!$M$4&amp;":"&amp;Parametri!$M$2)))=R15))</f>
        <v>#REF!</v>
      </c>
      <c r="V15" s="3">
        <f>IF(R15=Parametri!$M$9,IF(Parametri!$L$9&lt;Parametri!$M$2&amp;Parametri!$L$9&gt;Parametri!$L$2,1,0),0)+IF(R15=Parametri!$M$10,IF(Parametri!$L$10&lt;Parametri!$M$2&amp;Parametri!$L$10&gt;Parametri!$L$2,1,0),0)</f>
        <v>0</v>
      </c>
      <c r="W15" s="3">
        <f>IF('Dati Generali'!$G$18="Si",1,1.2)</f>
        <v>1.2</v>
      </c>
    </row>
    <row r="16" spans="1:26" ht="15.75">
      <c r="B16" s="48"/>
      <c r="C16" s="22"/>
      <c r="D16" s="22"/>
      <c r="E16" s="23"/>
      <c r="F16" s="23"/>
      <c r="G16" s="23"/>
      <c r="H16" s="24"/>
      <c r="I16" s="43" t="str">
        <f t="shared" si="1"/>
        <v/>
      </c>
      <c r="J16" s="78"/>
      <c r="K16" s="51" t="s">
        <v>2</v>
      </c>
      <c r="L16" s="5" t="str">
        <f t="array" ref="L16">IFERROR(INDEX(Parametri!$B$1:$F$62, MATCH(1, (H16=Parametri!$B$1:$B$62) * (K16=Parametri!$C$1:$C$62) * (F16=Parametri!$D$1:$D$62) * ("Si"=Parametri!$E$1:$E$62), 0), 5),"-")</f>
        <v>-</v>
      </c>
      <c r="M16" s="5" t="str">
        <f t="array" ref="M16">IFERROR(INDEX(Parametri!$B$1:$F$62, MATCH(1, (H16=Parametri!$B$1:$B$62) * (K16=Parametri!$C$1:$C$62) * (F16=Parametri!$D$1:$D$62) * ("No"=Parametri!$E$1:$E$62), 0), 5),"-")</f>
        <v>-</v>
      </c>
      <c r="N16" s="4">
        <f t="shared" si="0"/>
        <v>0</v>
      </c>
      <c r="O16" s="9" t="e">
        <f t="shared" ca="1" si="2"/>
        <v>#REF!</v>
      </c>
      <c r="P16" s="8" t="str">
        <f t="shared" ca="1" si="3"/>
        <v>-</v>
      </c>
      <c r="Q16" s="8" t="str">
        <f t="shared" ca="1" si="4"/>
        <v>-</v>
      </c>
      <c r="R16" s="9" t="str">
        <f>IFERROR(VLOOKUP(B16,Parametri!$S$2:$T$8,2,0),"-")</f>
        <v>-</v>
      </c>
      <c r="S16" s="3" t="e">
        <f ca="1">SUMPRODUCT(--(WEEKDAY(ROW(INDIRECT('Dati Generali'!$C$13&amp;":"&amp;Parametri!$L$2)))=R16))+SUMPRODUCT(--(WEEKDAY(ROW(INDIRECT(Parametri!$M$2&amp;":"&amp;Parametri!$L$5)))=R16))+SUMPRODUCT(--(WEEKDAY(ROW(INDIRECT(Parametri!$M$5&amp;":"&amp;'Dati Generali'!$D$13)))=R16))</f>
        <v>#REF!</v>
      </c>
      <c r="T16" s="3">
        <f>IF(R16=Parametri!$M$7,IF(Parametri!$L$7&lt;'Dati Generali'!$D$13&amp;Parametri!$L$7&gt;'Dati Generali'!$C$13,1,0),0)+IF(R16=Parametri!$M$6,IF(Parametri!$L$6&lt;'Dati Generali'!$D$13&amp;Parametri!$L$6&gt;'Dati Generali'!$C$13,1,0),0)+IF(R16=Parametri!$M$8,IF(Parametri!$L$8&lt;'Dati Generali'!$D$13&amp;Parametri!$L$8&gt;'Dati Generali'!$C$13,1,0),0)</f>
        <v>0</v>
      </c>
      <c r="U16" s="3" t="e">
        <f ca="1">SUMPRODUCT(--(WEEKDAY(ROW(INDIRECT(Parametri!$L$2&amp;":"&amp;Parametri!$L$3)))=R16))+SUMPRODUCT(--(WEEKDAY(ROW(INDIRECT(Parametri!$M$3&amp;":"&amp;Parametri!$L$4)))=R16))+SUMPRODUCT(--(WEEKDAY(ROW(INDIRECT(Parametri!$M$4&amp;":"&amp;Parametri!$M$2)))=R16))</f>
        <v>#REF!</v>
      </c>
      <c r="V16" s="3">
        <f>IF(R16=Parametri!$M$9,IF(Parametri!$L$9&lt;Parametri!$M$2&amp;Parametri!$L$9&gt;Parametri!$L$2,1,0),0)+IF(R16=Parametri!$M$10,IF(Parametri!$L$10&lt;Parametri!$M$2&amp;Parametri!$L$10&gt;Parametri!$L$2,1,0),0)</f>
        <v>0</v>
      </c>
      <c r="W16" s="3">
        <f>IF('Dati Generali'!$G$18="Si",1,1.2)</f>
        <v>1.2</v>
      </c>
    </row>
    <row r="17" spans="2:23" ht="15.75">
      <c r="B17" s="48"/>
      <c r="C17" s="22"/>
      <c r="D17" s="22"/>
      <c r="E17" s="23"/>
      <c r="F17" s="23"/>
      <c r="G17" s="23"/>
      <c r="H17" s="24"/>
      <c r="I17" s="43" t="str">
        <f t="shared" si="1"/>
        <v/>
      </c>
      <c r="J17" s="78"/>
      <c r="K17" s="51" t="s">
        <v>2</v>
      </c>
      <c r="L17" s="5" t="str">
        <f t="array" ref="L17">IFERROR(INDEX(Parametri!$B$1:$F$62, MATCH(1, (H17=Parametri!$B$1:$B$62) * (K17=Parametri!$C$1:$C$62) * (F17=Parametri!$D$1:$D$62) * ("Si"=Parametri!$E$1:$E$62), 0), 5),"-")</f>
        <v>-</v>
      </c>
      <c r="M17" s="5" t="str">
        <f t="array" ref="M17">IFERROR(INDEX(Parametri!$B$1:$F$62, MATCH(1, (H17=Parametri!$B$1:$B$62) * (K17=Parametri!$C$1:$C$62) * (F17=Parametri!$D$1:$D$62) * ("No"=Parametri!$E$1:$E$62), 0), 5),"-")</f>
        <v>-</v>
      </c>
      <c r="N17" s="4">
        <f t="shared" si="0"/>
        <v>0</v>
      </c>
      <c r="O17" s="9" t="e">
        <f t="shared" ca="1" si="2"/>
        <v>#REF!</v>
      </c>
      <c r="P17" s="8" t="str">
        <f t="shared" ca="1" si="3"/>
        <v>-</v>
      </c>
      <c r="Q17" s="8" t="str">
        <f t="shared" ca="1" si="4"/>
        <v>-</v>
      </c>
      <c r="R17" s="9" t="str">
        <f>IFERROR(VLOOKUP(B17,Parametri!$S$2:$T$8,2,0),"-")</f>
        <v>-</v>
      </c>
      <c r="S17" s="3" t="e">
        <f ca="1">SUMPRODUCT(--(WEEKDAY(ROW(INDIRECT('Dati Generali'!$C$13&amp;":"&amp;Parametri!$L$2)))=R17))+SUMPRODUCT(--(WEEKDAY(ROW(INDIRECT(Parametri!$M$2&amp;":"&amp;Parametri!$L$5)))=R17))+SUMPRODUCT(--(WEEKDAY(ROW(INDIRECT(Parametri!$M$5&amp;":"&amp;'Dati Generali'!$D$13)))=R17))</f>
        <v>#REF!</v>
      </c>
      <c r="T17" s="3">
        <f>IF(R17=Parametri!$M$7,IF(Parametri!$L$7&lt;'Dati Generali'!$D$13&amp;Parametri!$L$7&gt;'Dati Generali'!$C$13,1,0),0)+IF(R17=Parametri!$M$6,IF(Parametri!$L$6&lt;'Dati Generali'!$D$13&amp;Parametri!$L$6&gt;'Dati Generali'!$C$13,1,0),0)+IF(R17=Parametri!$M$8,IF(Parametri!$L$8&lt;'Dati Generali'!$D$13&amp;Parametri!$L$8&gt;'Dati Generali'!$C$13,1,0),0)</f>
        <v>0</v>
      </c>
      <c r="U17" s="3" t="e">
        <f ca="1">SUMPRODUCT(--(WEEKDAY(ROW(INDIRECT(Parametri!$L$2&amp;":"&amp;Parametri!$L$3)))=R17))+SUMPRODUCT(--(WEEKDAY(ROW(INDIRECT(Parametri!$M$3&amp;":"&amp;Parametri!$L$4)))=R17))+SUMPRODUCT(--(WEEKDAY(ROW(INDIRECT(Parametri!$M$4&amp;":"&amp;Parametri!$M$2)))=R17))</f>
        <v>#REF!</v>
      </c>
      <c r="V17" s="3">
        <f>IF(R17=Parametri!$M$9,IF(Parametri!$L$9&lt;Parametri!$M$2&amp;Parametri!$L$9&gt;Parametri!$L$2,1,0),0)+IF(R17=Parametri!$M$10,IF(Parametri!$L$10&lt;Parametri!$M$2&amp;Parametri!$L$10&gt;Parametri!$L$2,1,0),0)</f>
        <v>0</v>
      </c>
      <c r="W17" s="3">
        <f>IF('Dati Generali'!$G$18="Si",1,1.2)</f>
        <v>1.2</v>
      </c>
    </row>
    <row r="18" spans="2:23" ht="15.75">
      <c r="B18" s="48"/>
      <c r="C18" s="22"/>
      <c r="D18" s="22"/>
      <c r="E18" s="23"/>
      <c r="F18" s="23"/>
      <c r="G18" s="23"/>
      <c r="H18" s="24"/>
      <c r="I18" s="43" t="str">
        <f t="shared" si="1"/>
        <v/>
      </c>
      <c r="J18" s="78"/>
      <c r="K18" s="51" t="s">
        <v>2</v>
      </c>
      <c r="L18" s="5" t="str">
        <f t="array" ref="L18">IFERROR(INDEX(Parametri!$B$1:$F$62, MATCH(1, (H18=Parametri!$B$1:$B$62) * (K18=Parametri!$C$1:$C$62) * (F18=Parametri!$D$1:$D$62) * ("Si"=Parametri!$E$1:$E$62), 0), 5),"-")</f>
        <v>-</v>
      </c>
      <c r="M18" s="5" t="str">
        <f t="array" ref="M18">IFERROR(INDEX(Parametri!$B$1:$F$62, MATCH(1, (H18=Parametri!$B$1:$B$62) * (K18=Parametri!$C$1:$C$62) * (F18=Parametri!$D$1:$D$62) * ("No"=Parametri!$E$1:$E$62), 0), 5),"-")</f>
        <v>-</v>
      </c>
      <c r="N18" s="4">
        <f t="shared" si="0"/>
        <v>0</v>
      </c>
      <c r="O18" s="9" t="e">
        <f t="shared" ca="1" si="2"/>
        <v>#REF!</v>
      </c>
      <c r="P18" s="8" t="str">
        <f t="shared" ca="1" si="3"/>
        <v>-</v>
      </c>
      <c r="Q18" s="8" t="str">
        <f t="shared" ca="1" si="4"/>
        <v>-</v>
      </c>
      <c r="R18" s="9" t="str">
        <f>IFERROR(VLOOKUP(B18,Parametri!$S$2:$T$8,2,0),"-")</f>
        <v>-</v>
      </c>
      <c r="S18" s="3" t="e">
        <f ca="1">SUMPRODUCT(--(WEEKDAY(ROW(INDIRECT('Dati Generali'!$C$13&amp;":"&amp;Parametri!$L$2)))=R18))+SUMPRODUCT(--(WEEKDAY(ROW(INDIRECT(Parametri!$M$2&amp;":"&amp;Parametri!$L$5)))=R18))+SUMPRODUCT(--(WEEKDAY(ROW(INDIRECT(Parametri!$M$5&amp;":"&amp;'Dati Generali'!$D$13)))=R18))</f>
        <v>#REF!</v>
      </c>
      <c r="T18" s="3">
        <f>IF(R18=Parametri!$M$7,IF(Parametri!$L$7&lt;'Dati Generali'!$D$13&amp;Parametri!$L$7&gt;'Dati Generali'!$C$13,1,0),0)+IF(R18=Parametri!$M$6,IF(Parametri!$L$6&lt;'Dati Generali'!$D$13&amp;Parametri!$L$6&gt;'Dati Generali'!$C$13,1,0),0)+IF(R18=Parametri!$M$8,IF(Parametri!$L$8&lt;'Dati Generali'!$D$13&amp;Parametri!$L$8&gt;'Dati Generali'!$C$13,1,0),0)</f>
        <v>0</v>
      </c>
      <c r="U18" s="3" t="e">
        <f ca="1">SUMPRODUCT(--(WEEKDAY(ROW(INDIRECT(Parametri!$L$2&amp;":"&amp;Parametri!$L$3)))=R18))+SUMPRODUCT(--(WEEKDAY(ROW(INDIRECT(Parametri!$M$3&amp;":"&amp;Parametri!$L$4)))=R18))+SUMPRODUCT(--(WEEKDAY(ROW(INDIRECT(Parametri!$M$4&amp;":"&amp;Parametri!$M$2)))=R18))</f>
        <v>#REF!</v>
      </c>
      <c r="V18" s="3">
        <f>IF(R18=Parametri!$M$9,IF(Parametri!$L$9&lt;Parametri!$M$2&amp;Parametri!$L$9&gt;Parametri!$L$2,1,0),0)+IF(R18=Parametri!$M$10,IF(Parametri!$L$10&lt;Parametri!$M$2&amp;Parametri!$L$10&gt;Parametri!$L$2,1,0),0)</f>
        <v>0</v>
      </c>
      <c r="W18" s="3">
        <f>IF('Dati Generali'!$G$18="Si",1,1.2)</f>
        <v>1.2</v>
      </c>
    </row>
    <row r="19" spans="2:23" ht="15.75">
      <c r="B19" s="48"/>
      <c r="C19" s="22"/>
      <c r="D19" s="22"/>
      <c r="E19" s="23"/>
      <c r="F19" s="23"/>
      <c r="G19" s="23"/>
      <c r="H19" s="24"/>
      <c r="I19" s="43" t="str">
        <f t="shared" si="1"/>
        <v/>
      </c>
      <c r="J19" s="78"/>
      <c r="K19" s="51" t="s">
        <v>2</v>
      </c>
      <c r="L19" s="5" t="str">
        <f t="array" ref="L19">IFERROR(INDEX(Parametri!$B$1:$F$62, MATCH(1, (H19=Parametri!$B$1:$B$62) * (K19=Parametri!$C$1:$C$62) * (F19=Parametri!$D$1:$D$62) * ("Si"=Parametri!$E$1:$E$62), 0), 5),"-")</f>
        <v>-</v>
      </c>
      <c r="M19" s="5" t="str">
        <f t="array" ref="M19">IFERROR(INDEX(Parametri!$B$1:$F$62, MATCH(1, (H19=Parametri!$B$1:$B$62) * (K19=Parametri!$C$1:$C$62) * (F19=Parametri!$D$1:$D$62) * ("No"=Parametri!$E$1:$E$62), 0), 5),"-")</f>
        <v>-</v>
      </c>
      <c r="N19" s="4">
        <f t="shared" si="0"/>
        <v>0</v>
      </c>
      <c r="O19" s="9" t="e">
        <f t="shared" ca="1" si="2"/>
        <v>#REF!</v>
      </c>
      <c r="P19" s="8" t="str">
        <f t="shared" ca="1" si="3"/>
        <v>-</v>
      </c>
      <c r="Q19" s="8" t="str">
        <f t="shared" ca="1" si="4"/>
        <v>-</v>
      </c>
      <c r="R19" s="9" t="str">
        <f>IFERROR(VLOOKUP(B19,Parametri!$S$2:$T$8,2,0),"-")</f>
        <v>-</v>
      </c>
      <c r="S19" s="3" t="e">
        <f ca="1">SUMPRODUCT(--(WEEKDAY(ROW(INDIRECT('Dati Generali'!$C$13&amp;":"&amp;Parametri!$L$2)))=R19))+SUMPRODUCT(--(WEEKDAY(ROW(INDIRECT(Parametri!$M$2&amp;":"&amp;Parametri!$L$5)))=R19))+SUMPRODUCT(--(WEEKDAY(ROW(INDIRECT(Parametri!$M$5&amp;":"&amp;'Dati Generali'!$D$13)))=R19))</f>
        <v>#REF!</v>
      </c>
      <c r="T19" s="3">
        <f>IF(R19=Parametri!$M$7,IF(Parametri!$L$7&lt;'Dati Generali'!$D$13&amp;Parametri!$L$7&gt;'Dati Generali'!$C$13,1,0),0)+IF(R19=Parametri!$M$6,IF(Parametri!$L$6&lt;'Dati Generali'!$D$13&amp;Parametri!$L$6&gt;'Dati Generali'!$C$13,1,0),0)+IF(R19=Parametri!$M$8,IF(Parametri!$L$8&lt;'Dati Generali'!$D$13&amp;Parametri!$L$8&gt;'Dati Generali'!$C$13,1,0),0)</f>
        <v>0</v>
      </c>
      <c r="U19" s="3" t="e">
        <f ca="1">SUMPRODUCT(--(WEEKDAY(ROW(INDIRECT(Parametri!$L$2&amp;":"&amp;Parametri!$L$3)))=R19))+SUMPRODUCT(--(WEEKDAY(ROW(INDIRECT(Parametri!$M$3&amp;":"&amp;Parametri!$L$4)))=R19))+SUMPRODUCT(--(WEEKDAY(ROW(INDIRECT(Parametri!$M$4&amp;":"&amp;Parametri!$M$2)))=R19))</f>
        <v>#REF!</v>
      </c>
      <c r="V19" s="3">
        <f>IF(R19=Parametri!$M$9,IF(Parametri!$L$9&lt;Parametri!$M$2&amp;Parametri!$L$9&gt;Parametri!$L$2,1,0),0)+IF(R19=Parametri!$M$10,IF(Parametri!$L$10&lt;Parametri!$M$2&amp;Parametri!$L$10&gt;Parametri!$L$2,1,0),0)</f>
        <v>0</v>
      </c>
      <c r="W19" s="3">
        <f>IF('Dati Generali'!$G$18="Si",1,1.2)</f>
        <v>1.2</v>
      </c>
    </row>
    <row r="20" spans="2:23" ht="15.75">
      <c r="B20" s="48"/>
      <c r="C20" s="22"/>
      <c r="D20" s="22"/>
      <c r="E20" s="23"/>
      <c r="F20" s="23"/>
      <c r="G20" s="23"/>
      <c r="H20" s="24"/>
      <c r="I20" s="43" t="str">
        <f t="shared" si="1"/>
        <v/>
      </c>
      <c r="J20" s="78"/>
      <c r="K20" s="51" t="s">
        <v>2</v>
      </c>
      <c r="L20" s="5" t="str">
        <f t="array" ref="L20">IFERROR(INDEX(Parametri!$B$1:$F$62, MATCH(1, (H20=Parametri!$B$1:$B$62) * (K20=Parametri!$C$1:$C$62) * (F20=Parametri!$D$1:$D$62) * ("Si"=Parametri!$E$1:$E$62), 0), 5),"-")</f>
        <v>-</v>
      </c>
      <c r="M20" s="5" t="str">
        <f t="array" ref="M20">IFERROR(INDEX(Parametri!$B$1:$F$62, MATCH(1, (H20=Parametri!$B$1:$B$62) * (K20=Parametri!$C$1:$C$62) * (F20=Parametri!$D$1:$D$62) * ("No"=Parametri!$E$1:$E$62), 0), 5),"-")</f>
        <v>-</v>
      </c>
      <c r="N20" s="4">
        <f t="shared" si="0"/>
        <v>0</v>
      </c>
      <c r="O20" s="9" t="e">
        <f t="shared" ca="1" si="2"/>
        <v>#REF!</v>
      </c>
      <c r="P20" s="8" t="str">
        <f t="shared" ca="1" si="3"/>
        <v>-</v>
      </c>
      <c r="Q20" s="8" t="str">
        <f t="shared" ca="1" si="4"/>
        <v>-</v>
      </c>
      <c r="R20" s="9" t="str">
        <f>IFERROR(VLOOKUP(B20,Parametri!$S$2:$T$8,2,0),"-")</f>
        <v>-</v>
      </c>
      <c r="S20" s="3" t="e">
        <f ca="1">SUMPRODUCT(--(WEEKDAY(ROW(INDIRECT('Dati Generali'!$C$13&amp;":"&amp;Parametri!$L$2)))=R20))+SUMPRODUCT(--(WEEKDAY(ROW(INDIRECT(Parametri!$M$2&amp;":"&amp;Parametri!$L$5)))=R20))+SUMPRODUCT(--(WEEKDAY(ROW(INDIRECT(Parametri!$M$5&amp;":"&amp;'Dati Generali'!$D$13)))=R20))</f>
        <v>#REF!</v>
      </c>
      <c r="T20" s="3">
        <f>IF(R20=Parametri!$M$7,IF(Parametri!$L$7&lt;'Dati Generali'!$D$13&amp;Parametri!$L$7&gt;'Dati Generali'!$C$13,1,0),0)+IF(R20=Parametri!$M$6,IF(Parametri!$L$6&lt;'Dati Generali'!$D$13&amp;Parametri!$L$6&gt;'Dati Generali'!$C$13,1,0),0)+IF(R20=Parametri!$M$8,IF(Parametri!$L$8&lt;'Dati Generali'!$D$13&amp;Parametri!$L$8&gt;'Dati Generali'!$C$13,1,0),0)</f>
        <v>0</v>
      </c>
      <c r="U20" s="3" t="e">
        <f ca="1">SUMPRODUCT(--(WEEKDAY(ROW(INDIRECT(Parametri!$L$2&amp;":"&amp;Parametri!$L$3)))=R20))+SUMPRODUCT(--(WEEKDAY(ROW(INDIRECT(Parametri!$M$3&amp;":"&amp;Parametri!$L$4)))=R20))+SUMPRODUCT(--(WEEKDAY(ROW(INDIRECT(Parametri!$M$4&amp;":"&amp;Parametri!$M$2)))=R20))</f>
        <v>#REF!</v>
      </c>
      <c r="V20" s="3">
        <f>IF(R20=Parametri!$M$9,IF(Parametri!$L$9&lt;Parametri!$M$2&amp;Parametri!$L$9&gt;Parametri!$L$2,1,0),0)+IF(R20=Parametri!$M$10,IF(Parametri!$L$10&lt;Parametri!$M$2&amp;Parametri!$L$10&gt;Parametri!$L$2,1,0),0)</f>
        <v>0</v>
      </c>
      <c r="W20" s="3">
        <f>IF('Dati Generali'!$G$18="Si",1,1.2)</f>
        <v>1.2</v>
      </c>
    </row>
    <row r="21" spans="2:23" ht="15.75">
      <c r="B21" s="48"/>
      <c r="C21" s="22"/>
      <c r="D21" s="22"/>
      <c r="E21" s="23"/>
      <c r="F21" s="23"/>
      <c r="G21" s="23"/>
      <c r="H21" s="24"/>
      <c r="I21" s="43" t="str">
        <f t="shared" si="1"/>
        <v/>
      </c>
      <c r="J21" s="78"/>
      <c r="K21" s="51" t="s">
        <v>2</v>
      </c>
      <c r="L21" s="5" t="str">
        <f t="array" ref="L21">IFERROR(INDEX(Parametri!$B$1:$F$62, MATCH(1, (H21=Parametri!$B$1:$B$62) * (K21=Parametri!$C$1:$C$62) * (F21=Parametri!$D$1:$D$62) * ("Si"=Parametri!$E$1:$E$62), 0), 5),"-")</f>
        <v>-</v>
      </c>
      <c r="M21" s="5" t="str">
        <f t="array" ref="M21">IFERROR(INDEX(Parametri!$B$1:$F$62, MATCH(1, (H21=Parametri!$B$1:$B$62) * (K21=Parametri!$C$1:$C$62) * (F21=Parametri!$D$1:$D$62) * ("No"=Parametri!$E$1:$E$62), 0), 5),"-")</f>
        <v>-</v>
      </c>
      <c r="N21" s="4">
        <f t="shared" si="0"/>
        <v>0</v>
      </c>
      <c r="O21" s="9" t="e">
        <f t="shared" ca="1" si="2"/>
        <v>#REF!</v>
      </c>
      <c r="P21" s="8" t="str">
        <f t="shared" ca="1" si="3"/>
        <v>-</v>
      </c>
      <c r="Q21" s="8" t="str">
        <f t="shared" ca="1" si="4"/>
        <v>-</v>
      </c>
      <c r="R21" s="9" t="str">
        <f>IFERROR(VLOOKUP(B21,Parametri!$S$2:$T$8,2,0),"-")</f>
        <v>-</v>
      </c>
      <c r="S21" s="3" t="e">
        <f ca="1">SUMPRODUCT(--(WEEKDAY(ROW(INDIRECT('Dati Generali'!$C$13&amp;":"&amp;Parametri!$L$2)))=R21))+SUMPRODUCT(--(WEEKDAY(ROW(INDIRECT(Parametri!$M$2&amp;":"&amp;Parametri!$L$5)))=R21))+SUMPRODUCT(--(WEEKDAY(ROW(INDIRECT(Parametri!$M$5&amp;":"&amp;'Dati Generali'!$D$13)))=R21))</f>
        <v>#REF!</v>
      </c>
      <c r="T21" s="3">
        <f>IF(R21=Parametri!$M$7,IF(Parametri!$L$7&lt;'Dati Generali'!$D$13&amp;Parametri!$L$7&gt;'Dati Generali'!$C$13,1,0),0)+IF(R21=Parametri!$M$6,IF(Parametri!$L$6&lt;'Dati Generali'!$D$13&amp;Parametri!$L$6&gt;'Dati Generali'!$C$13,1,0),0)+IF(R21=Parametri!$M$8,IF(Parametri!$L$8&lt;'Dati Generali'!$D$13&amp;Parametri!$L$8&gt;'Dati Generali'!$C$13,1,0),0)</f>
        <v>0</v>
      </c>
      <c r="U21" s="3" t="e">
        <f ca="1">SUMPRODUCT(--(WEEKDAY(ROW(INDIRECT(Parametri!$L$2&amp;":"&amp;Parametri!$L$3)))=R21))+SUMPRODUCT(--(WEEKDAY(ROW(INDIRECT(Parametri!$M$3&amp;":"&amp;Parametri!$L$4)))=R21))+SUMPRODUCT(--(WEEKDAY(ROW(INDIRECT(Parametri!$M$4&amp;":"&amp;Parametri!$M$2)))=R21))</f>
        <v>#REF!</v>
      </c>
      <c r="V21" s="3">
        <f>IF(R21=Parametri!$M$9,IF(Parametri!$L$9&lt;Parametri!$M$2&amp;Parametri!$L$9&gt;Parametri!$L$2,1,0),0)+IF(R21=Parametri!$M$10,IF(Parametri!$L$10&lt;Parametri!$M$2&amp;Parametri!$L$10&gt;Parametri!$L$2,1,0),0)</f>
        <v>0</v>
      </c>
      <c r="W21" s="3">
        <f>IF('Dati Generali'!$G$18="Si",1,1.2)</f>
        <v>1.2</v>
      </c>
    </row>
    <row r="22" spans="2:23" ht="15.75">
      <c r="B22" s="48"/>
      <c r="C22" s="22"/>
      <c r="D22" s="22"/>
      <c r="E22" s="23"/>
      <c r="F22" s="23"/>
      <c r="G22" s="23"/>
      <c r="H22" s="24"/>
      <c r="I22" s="43" t="str">
        <f t="shared" si="1"/>
        <v/>
      </c>
      <c r="J22" s="78"/>
      <c r="K22" s="51" t="s">
        <v>2</v>
      </c>
      <c r="L22" s="5" t="str">
        <f t="array" ref="L22">IFERROR(INDEX(Parametri!$B$1:$F$62, MATCH(1, (H22=Parametri!$B$1:$B$62) * (K22=Parametri!$C$1:$C$62) * (F22=Parametri!$D$1:$D$62) * ("Si"=Parametri!$E$1:$E$62), 0), 5),"-")</f>
        <v>-</v>
      </c>
      <c r="M22" s="5" t="str">
        <f t="array" ref="M22">IFERROR(INDEX(Parametri!$B$1:$F$62, MATCH(1, (H22=Parametri!$B$1:$B$62) * (K22=Parametri!$C$1:$C$62) * (F22=Parametri!$D$1:$D$62) * ("No"=Parametri!$E$1:$E$62), 0), 5),"-")</f>
        <v>-</v>
      </c>
      <c r="N22" s="4">
        <f t="shared" si="0"/>
        <v>0</v>
      </c>
      <c r="O22" s="9" t="e">
        <f t="shared" ca="1" si="2"/>
        <v>#REF!</v>
      </c>
      <c r="P22" s="8" t="str">
        <f t="shared" ca="1" si="3"/>
        <v>-</v>
      </c>
      <c r="Q22" s="8" t="str">
        <f t="shared" ca="1" si="4"/>
        <v>-</v>
      </c>
      <c r="R22" s="9" t="str">
        <f>IFERROR(VLOOKUP(B22,Parametri!$S$2:$T$8,2,0),"-")</f>
        <v>-</v>
      </c>
      <c r="S22" s="3" t="e">
        <f ca="1">SUMPRODUCT(--(WEEKDAY(ROW(INDIRECT('Dati Generali'!$C$13&amp;":"&amp;Parametri!$L$2)))=R22))+SUMPRODUCT(--(WEEKDAY(ROW(INDIRECT(Parametri!$M$2&amp;":"&amp;Parametri!$L$5)))=R22))+SUMPRODUCT(--(WEEKDAY(ROW(INDIRECT(Parametri!$M$5&amp;":"&amp;'Dati Generali'!$D$13)))=R22))</f>
        <v>#REF!</v>
      </c>
      <c r="T22" s="3">
        <f>IF(R22=Parametri!$M$7,IF(Parametri!$L$7&lt;'Dati Generali'!$D$13&amp;Parametri!$L$7&gt;'Dati Generali'!$C$13,1,0),0)+IF(R22=Parametri!$M$6,IF(Parametri!$L$6&lt;'Dati Generali'!$D$13&amp;Parametri!$L$6&gt;'Dati Generali'!$C$13,1,0),0)+IF(R22=Parametri!$M$8,IF(Parametri!$L$8&lt;'Dati Generali'!$D$13&amp;Parametri!$L$8&gt;'Dati Generali'!$C$13,1,0),0)</f>
        <v>0</v>
      </c>
      <c r="U22" s="3" t="e">
        <f ca="1">SUMPRODUCT(--(WEEKDAY(ROW(INDIRECT(Parametri!$L$2&amp;":"&amp;Parametri!$L$3)))=R22))+SUMPRODUCT(--(WEEKDAY(ROW(INDIRECT(Parametri!$M$3&amp;":"&amp;Parametri!$L$4)))=R22))+SUMPRODUCT(--(WEEKDAY(ROW(INDIRECT(Parametri!$M$4&amp;":"&amp;Parametri!$M$2)))=R22))</f>
        <v>#REF!</v>
      </c>
      <c r="V22" s="3">
        <f>IF(R22=Parametri!$M$9,IF(Parametri!$L$9&lt;Parametri!$M$2&amp;Parametri!$L$9&gt;Parametri!$L$2,1,0),0)+IF(R22=Parametri!$M$10,IF(Parametri!$L$10&lt;Parametri!$M$2&amp;Parametri!$L$10&gt;Parametri!$L$2,1,0),0)</f>
        <v>0</v>
      </c>
      <c r="W22" s="3">
        <f>IF('Dati Generali'!$G$18="Si",1,1.2)</f>
        <v>1.2</v>
      </c>
    </row>
    <row r="23" spans="2:23" ht="15.75">
      <c r="B23" s="48"/>
      <c r="C23" s="22"/>
      <c r="D23" s="22"/>
      <c r="E23" s="23"/>
      <c r="F23" s="23"/>
      <c r="G23" s="23"/>
      <c r="H23" s="24"/>
      <c r="I23" s="43" t="str">
        <f t="shared" si="1"/>
        <v/>
      </c>
      <c r="J23" s="78"/>
      <c r="K23" s="51" t="s">
        <v>2</v>
      </c>
      <c r="L23" s="5" t="str">
        <f t="array" ref="L23">IFERROR(INDEX(Parametri!$B$1:$F$62, MATCH(1, (H23=Parametri!$B$1:$B$62) * (K23=Parametri!$C$1:$C$62) * (F23=Parametri!$D$1:$D$62) * ("Si"=Parametri!$E$1:$E$62), 0), 5),"-")</f>
        <v>-</v>
      </c>
      <c r="M23" s="5" t="str">
        <f t="array" ref="M23">IFERROR(INDEX(Parametri!$B$1:$F$62, MATCH(1, (H23=Parametri!$B$1:$B$62) * (K23=Parametri!$C$1:$C$62) * (F23=Parametri!$D$1:$D$62) * ("No"=Parametri!$E$1:$E$62), 0), 5),"-")</f>
        <v>-</v>
      </c>
      <c r="N23" s="4">
        <f t="shared" si="0"/>
        <v>0</v>
      </c>
      <c r="O23" s="9" t="e">
        <f t="shared" ca="1" si="2"/>
        <v>#REF!</v>
      </c>
      <c r="P23" s="8" t="str">
        <f t="shared" ca="1" si="3"/>
        <v>-</v>
      </c>
      <c r="Q23" s="8" t="str">
        <f t="shared" ca="1" si="4"/>
        <v>-</v>
      </c>
      <c r="R23" s="9" t="str">
        <f>IFERROR(VLOOKUP(B23,Parametri!$S$2:$T$8,2,0),"-")</f>
        <v>-</v>
      </c>
      <c r="S23" s="3" t="e">
        <f ca="1">SUMPRODUCT(--(WEEKDAY(ROW(INDIRECT('Dati Generali'!$C$13&amp;":"&amp;Parametri!$L$2)))=R23))+SUMPRODUCT(--(WEEKDAY(ROW(INDIRECT(Parametri!$M$2&amp;":"&amp;Parametri!$L$5)))=R23))+SUMPRODUCT(--(WEEKDAY(ROW(INDIRECT(Parametri!$M$5&amp;":"&amp;'Dati Generali'!$D$13)))=R23))</f>
        <v>#REF!</v>
      </c>
      <c r="T23" s="3">
        <f>IF(R23=Parametri!$M$7,IF(Parametri!$L$7&lt;'Dati Generali'!$D$13&amp;Parametri!$L$7&gt;'Dati Generali'!$C$13,1,0),0)+IF(R23=Parametri!$M$6,IF(Parametri!$L$6&lt;'Dati Generali'!$D$13&amp;Parametri!$L$6&gt;'Dati Generali'!$C$13,1,0),0)+IF(R23=Parametri!$M$8,IF(Parametri!$L$8&lt;'Dati Generali'!$D$13&amp;Parametri!$L$8&gt;'Dati Generali'!$C$13,1,0),0)</f>
        <v>0</v>
      </c>
      <c r="U23" s="3" t="e">
        <f ca="1">SUMPRODUCT(--(WEEKDAY(ROW(INDIRECT(Parametri!$L$2&amp;":"&amp;Parametri!$L$3)))=R23))+SUMPRODUCT(--(WEEKDAY(ROW(INDIRECT(Parametri!$M$3&amp;":"&amp;Parametri!$L$4)))=R23))+SUMPRODUCT(--(WEEKDAY(ROW(INDIRECT(Parametri!$M$4&amp;":"&amp;Parametri!$M$2)))=R23))</f>
        <v>#REF!</v>
      </c>
      <c r="V23" s="3">
        <f>IF(R23=Parametri!$M$9,IF(Parametri!$L$9&lt;Parametri!$M$2&amp;Parametri!$L$9&gt;Parametri!$L$2,1,0),0)+IF(R23=Parametri!$M$10,IF(Parametri!$L$10&lt;Parametri!$M$2&amp;Parametri!$L$10&gt;Parametri!$L$2,1,0),0)</f>
        <v>0</v>
      </c>
      <c r="W23" s="3">
        <f>IF('Dati Generali'!$G$18="Si",1,1.2)</f>
        <v>1.2</v>
      </c>
    </row>
    <row r="24" spans="2:23" ht="15.75">
      <c r="B24" s="48"/>
      <c r="C24" s="22"/>
      <c r="D24" s="22"/>
      <c r="E24" s="23"/>
      <c r="F24" s="23"/>
      <c r="G24" s="23"/>
      <c r="H24" s="24"/>
      <c r="I24" s="43" t="str">
        <f t="shared" si="1"/>
        <v/>
      </c>
      <c r="J24" s="78"/>
      <c r="K24" s="51" t="s">
        <v>2</v>
      </c>
      <c r="L24" s="5" t="str">
        <f t="array" ref="L24">IFERROR(INDEX(Parametri!$B$1:$F$62, MATCH(1, (H24=Parametri!$B$1:$B$62) * (K24=Parametri!$C$1:$C$62) * (F24=Parametri!$D$1:$D$62) * ("Si"=Parametri!$E$1:$E$62), 0), 5),"-")</f>
        <v>-</v>
      </c>
      <c r="M24" s="5" t="str">
        <f t="array" ref="M24">IFERROR(INDEX(Parametri!$B$1:$F$62, MATCH(1, (H24=Parametri!$B$1:$B$62) * (K24=Parametri!$C$1:$C$62) * (F24=Parametri!$D$1:$D$62) * ("No"=Parametri!$E$1:$E$62), 0), 5),"-")</f>
        <v>-</v>
      </c>
      <c r="N24" s="4">
        <f t="shared" si="0"/>
        <v>0</v>
      </c>
      <c r="O24" s="9" t="e">
        <f t="shared" ca="1" si="2"/>
        <v>#REF!</v>
      </c>
      <c r="P24" s="8" t="str">
        <f t="shared" ca="1" si="3"/>
        <v>-</v>
      </c>
      <c r="Q24" s="8" t="str">
        <f t="shared" ca="1" si="4"/>
        <v>-</v>
      </c>
      <c r="R24" s="9" t="str">
        <f>IFERROR(VLOOKUP(B24,Parametri!$S$2:$T$8,2,0),"-")</f>
        <v>-</v>
      </c>
      <c r="S24" s="3" t="e">
        <f ca="1">SUMPRODUCT(--(WEEKDAY(ROW(INDIRECT('Dati Generali'!$C$13&amp;":"&amp;Parametri!$L$2)))=R24))+SUMPRODUCT(--(WEEKDAY(ROW(INDIRECT(Parametri!$M$2&amp;":"&amp;Parametri!$L$5)))=R24))+SUMPRODUCT(--(WEEKDAY(ROW(INDIRECT(Parametri!$M$5&amp;":"&amp;'Dati Generali'!$D$13)))=R24))</f>
        <v>#REF!</v>
      </c>
      <c r="T24" s="3">
        <f>IF(R24=Parametri!$M$7,IF(Parametri!$L$7&lt;'Dati Generali'!$D$13&amp;Parametri!$L$7&gt;'Dati Generali'!$C$13,1,0),0)+IF(R24=Parametri!$M$6,IF(Parametri!$L$6&lt;'Dati Generali'!$D$13&amp;Parametri!$L$6&gt;'Dati Generali'!$C$13,1,0),0)+IF(R24=Parametri!$M$8,IF(Parametri!$L$8&lt;'Dati Generali'!$D$13&amp;Parametri!$L$8&gt;'Dati Generali'!$C$13,1,0),0)</f>
        <v>0</v>
      </c>
      <c r="U24" s="3" t="e">
        <f ca="1">SUMPRODUCT(--(WEEKDAY(ROW(INDIRECT(Parametri!$L$2&amp;":"&amp;Parametri!$L$3)))=R24))+SUMPRODUCT(--(WEEKDAY(ROW(INDIRECT(Parametri!$M$3&amp;":"&amp;Parametri!$L$4)))=R24))+SUMPRODUCT(--(WEEKDAY(ROW(INDIRECT(Parametri!$M$4&amp;":"&amp;Parametri!$M$2)))=R24))</f>
        <v>#REF!</v>
      </c>
      <c r="V24" s="3">
        <f>IF(R24=Parametri!$M$9,IF(Parametri!$L$9&lt;Parametri!$M$2&amp;Parametri!$L$9&gt;Parametri!$L$2,1,0),0)+IF(R24=Parametri!$M$10,IF(Parametri!$L$10&lt;Parametri!$M$2&amp;Parametri!$L$10&gt;Parametri!$L$2,1,0),0)</f>
        <v>0</v>
      </c>
      <c r="W24" s="3">
        <f>IF('Dati Generali'!$G$18="Si",1,1.2)</f>
        <v>1.2</v>
      </c>
    </row>
    <row r="25" spans="2:23" ht="15.75">
      <c r="B25" s="48"/>
      <c r="C25" s="22"/>
      <c r="D25" s="22"/>
      <c r="E25" s="23"/>
      <c r="F25" s="23"/>
      <c r="G25" s="23"/>
      <c r="H25" s="24"/>
      <c r="I25" s="43" t="str">
        <f t="shared" si="1"/>
        <v/>
      </c>
      <c r="J25" s="78"/>
      <c r="K25" s="51" t="s">
        <v>2</v>
      </c>
      <c r="L25" s="5" t="str">
        <f t="array" ref="L25">IFERROR(INDEX(Parametri!$B$1:$F$62, MATCH(1, (H25=Parametri!$B$1:$B$62) * (K25=Parametri!$C$1:$C$62) * (F25=Parametri!$D$1:$D$62) * ("Si"=Parametri!$E$1:$E$62), 0), 5),"-")</f>
        <v>-</v>
      </c>
      <c r="M25" s="5" t="str">
        <f t="array" ref="M25">IFERROR(INDEX(Parametri!$B$1:$F$62, MATCH(1, (H25=Parametri!$B$1:$B$62) * (K25=Parametri!$C$1:$C$62) * (F25=Parametri!$D$1:$D$62) * ("No"=Parametri!$E$1:$E$62), 0), 5),"-")</f>
        <v>-</v>
      </c>
      <c r="N25" s="4">
        <f t="shared" si="0"/>
        <v>0</v>
      </c>
      <c r="O25" s="9" t="e">
        <f t="shared" ca="1" si="2"/>
        <v>#REF!</v>
      </c>
      <c r="P25" s="8" t="str">
        <f t="shared" ca="1" si="3"/>
        <v>-</v>
      </c>
      <c r="Q25" s="8" t="str">
        <f t="shared" ca="1" si="4"/>
        <v>-</v>
      </c>
      <c r="R25" s="9" t="str">
        <f>IFERROR(VLOOKUP(B25,Parametri!$S$2:$T$8,2,0),"-")</f>
        <v>-</v>
      </c>
      <c r="S25" s="3" t="e">
        <f ca="1">SUMPRODUCT(--(WEEKDAY(ROW(INDIRECT('Dati Generali'!$C$13&amp;":"&amp;Parametri!$L$2)))=R25))+SUMPRODUCT(--(WEEKDAY(ROW(INDIRECT(Parametri!$M$2&amp;":"&amp;Parametri!$L$5)))=R25))+SUMPRODUCT(--(WEEKDAY(ROW(INDIRECT(Parametri!$M$5&amp;":"&amp;'Dati Generali'!$D$13)))=R25))</f>
        <v>#REF!</v>
      </c>
      <c r="T25" s="3">
        <f>IF(R25=Parametri!$M$7,IF(Parametri!$L$7&lt;'Dati Generali'!$D$13&amp;Parametri!$L$7&gt;'Dati Generali'!$C$13,1,0),0)+IF(R25=Parametri!$M$6,IF(Parametri!$L$6&lt;'Dati Generali'!$D$13&amp;Parametri!$L$6&gt;'Dati Generali'!$C$13,1,0),0)+IF(R25=Parametri!$M$8,IF(Parametri!$L$8&lt;'Dati Generali'!$D$13&amp;Parametri!$L$8&gt;'Dati Generali'!$C$13,1,0),0)</f>
        <v>0</v>
      </c>
      <c r="U25" s="3" t="e">
        <f ca="1">SUMPRODUCT(--(WEEKDAY(ROW(INDIRECT(Parametri!$L$2&amp;":"&amp;Parametri!$L$3)))=R25))+SUMPRODUCT(--(WEEKDAY(ROW(INDIRECT(Parametri!$M$3&amp;":"&amp;Parametri!$L$4)))=R25))+SUMPRODUCT(--(WEEKDAY(ROW(INDIRECT(Parametri!$M$4&amp;":"&amp;Parametri!$M$2)))=R25))</f>
        <v>#REF!</v>
      </c>
      <c r="V25" s="3">
        <f>IF(R25=Parametri!$M$9,IF(Parametri!$L$9&lt;Parametri!$M$2&amp;Parametri!$L$9&gt;Parametri!$L$2,1,0),0)+IF(R25=Parametri!$M$10,IF(Parametri!$L$10&lt;Parametri!$M$2&amp;Parametri!$L$10&gt;Parametri!$L$2,1,0),0)</f>
        <v>0</v>
      </c>
      <c r="W25" s="3">
        <f>IF('Dati Generali'!$G$18="Si",1,1.2)</f>
        <v>1.2</v>
      </c>
    </row>
    <row r="26" spans="2:23" ht="15.75">
      <c r="B26" s="48"/>
      <c r="C26" s="22"/>
      <c r="D26" s="22"/>
      <c r="E26" s="23"/>
      <c r="F26" s="23"/>
      <c r="G26" s="23"/>
      <c r="H26" s="24"/>
      <c r="I26" s="43" t="str">
        <f t="shared" si="1"/>
        <v/>
      </c>
      <c r="J26" s="78"/>
      <c r="K26" s="51" t="s">
        <v>2</v>
      </c>
      <c r="L26" s="5" t="str">
        <f t="array" ref="L26">IFERROR(INDEX(Parametri!$B$1:$F$62, MATCH(1, (H26=Parametri!$B$1:$B$62) * (K26=Parametri!$C$1:$C$62) * (F26=Parametri!$D$1:$D$62) * ("Si"=Parametri!$E$1:$E$62), 0), 5),"-")</f>
        <v>-</v>
      </c>
      <c r="M26" s="5" t="str">
        <f t="array" ref="M26">IFERROR(INDEX(Parametri!$B$1:$F$62, MATCH(1, (H26=Parametri!$B$1:$B$62) * (K26=Parametri!$C$1:$C$62) * (F26=Parametri!$D$1:$D$62) * ("No"=Parametri!$E$1:$E$62), 0), 5),"-")</f>
        <v>-</v>
      </c>
      <c r="N26" s="4">
        <f t="shared" si="0"/>
        <v>0</v>
      </c>
      <c r="O26" s="9" t="e">
        <f t="shared" ca="1" si="2"/>
        <v>#REF!</v>
      </c>
      <c r="P26" s="8" t="str">
        <f t="shared" ca="1" si="3"/>
        <v>-</v>
      </c>
      <c r="Q26" s="8" t="str">
        <f t="shared" ca="1" si="4"/>
        <v>-</v>
      </c>
      <c r="R26" s="9" t="str">
        <f>IFERROR(VLOOKUP(B26,Parametri!$S$2:$T$8,2,0),"-")</f>
        <v>-</v>
      </c>
      <c r="S26" s="3" t="e">
        <f ca="1">SUMPRODUCT(--(WEEKDAY(ROW(INDIRECT('Dati Generali'!$C$13&amp;":"&amp;Parametri!$L$2)))=R26))+SUMPRODUCT(--(WEEKDAY(ROW(INDIRECT(Parametri!$M$2&amp;":"&amp;Parametri!$L$5)))=R26))+SUMPRODUCT(--(WEEKDAY(ROW(INDIRECT(Parametri!$M$5&amp;":"&amp;'Dati Generali'!$D$13)))=R26))</f>
        <v>#REF!</v>
      </c>
      <c r="T26" s="3">
        <f>IF(R26=Parametri!$M$7,IF(Parametri!$L$7&lt;'Dati Generali'!$D$13&amp;Parametri!$L$7&gt;'Dati Generali'!$C$13,1,0),0)+IF(R26=Parametri!$M$6,IF(Parametri!$L$6&lt;'Dati Generali'!$D$13&amp;Parametri!$L$6&gt;'Dati Generali'!$C$13,1,0),0)+IF(R26=Parametri!$M$8,IF(Parametri!$L$8&lt;'Dati Generali'!$D$13&amp;Parametri!$L$8&gt;'Dati Generali'!$C$13,1,0),0)</f>
        <v>0</v>
      </c>
      <c r="U26" s="3" t="e">
        <f ca="1">SUMPRODUCT(--(WEEKDAY(ROW(INDIRECT(Parametri!$L$2&amp;":"&amp;Parametri!$L$3)))=R26))+SUMPRODUCT(--(WEEKDAY(ROW(INDIRECT(Parametri!$M$3&amp;":"&amp;Parametri!$L$4)))=R26))+SUMPRODUCT(--(WEEKDAY(ROW(INDIRECT(Parametri!$M$4&amp;":"&amp;Parametri!$M$2)))=R26))</f>
        <v>#REF!</v>
      </c>
      <c r="V26" s="3">
        <f>IF(R26=Parametri!$M$9,IF(Parametri!$L$9&lt;Parametri!$M$2&amp;Parametri!$L$9&gt;Parametri!$L$2,1,0),0)+IF(R26=Parametri!$M$10,IF(Parametri!$L$10&lt;Parametri!$M$2&amp;Parametri!$L$10&gt;Parametri!$L$2,1,0),0)</f>
        <v>0</v>
      </c>
      <c r="W26" s="3">
        <f>IF('Dati Generali'!$G$18="Si",1,1.2)</f>
        <v>1.2</v>
      </c>
    </row>
    <row r="27" spans="2:23" ht="15.75">
      <c r="B27" s="48"/>
      <c r="C27" s="22"/>
      <c r="D27" s="22"/>
      <c r="E27" s="23"/>
      <c r="F27" s="23"/>
      <c r="G27" s="23"/>
      <c r="H27" s="24"/>
      <c r="I27" s="43" t="str">
        <f t="shared" si="1"/>
        <v/>
      </c>
      <c r="J27" s="78"/>
      <c r="K27" s="51" t="s">
        <v>2</v>
      </c>
      <c r="L27" s="5" t="str">
        <f t="array" ref="L27">IFERROR(INDEX(Parametri!$B$1:$F$62, MATCH(1, (H27=Parametri!$B$1:$B$62) * (K27=Parametri!$C$1:$C$62) * (F27=Parametri!$D$1:$D$62) * ("Si"=Parametri!$E$1:$E$62), 0), 5),"-")</f>
        <v>-</v>
      </c>
      <c r="M27" s="5" t="str">
        <f t="array" ref="M27">IFERROR(INDEX(Parametri!$B$1:$F$62, MATCH(1, (H27=Parametri!$B$1:$B$62) * (K27=Parametri!$C$1:$C$62) * (F27=Parametri!$D$1:$D$62) * ("No"=Parametri!$E$1:$E$62), 0), 5),"-")</f>
        <v>-</v>
      </c>
      <c r="N27" s="4">
        <f t="shared" si="0"/>
        <v>0</v>
      </c>
      <c r="O27" s="9" t="e">
        <f t="shared" ca="1" si="2"/>
        <v>#REF!</v>
      </c>
      <c r="P27" s="8" t="str">
        <f t="shared" ca="1" si="3"/>
        <v>-</v>
      </c>
      <c r="Q27" s="8" t="str">
        <f t="shared" ca="1" si="4"/>
        <v>-</v>
      </c>
      <c r="R27" s="9" t="str">
        <f>IFERROR(VLOOKUP(B27,Parametri!$S$2:$T$8,2,0),"-")</f>
        <v>-</v>
      </c>
      <c r="S27" s="3" t="e">
        <f ca="1">SUMPRODUCT(--(WEEKDAY(ROW(INDIRECT('Dati Generali'!$C$13&amp;":"&amp;Parametri!$L$2)))=R27))+SUMPRODUCT(--(WEEKDAY(ROW(INDIRECT(Parametri!$M$2&amp;":"&amp;Parametri!$L$5)))=R27))+SUMPRODUCT(--(WEEKDAY(ROW(INDIRECT(Parametri!$M$5&amp;":"&amp;'Dati Generali'!$D$13)))=R27))</f>
        <v>#REF!</v>
      </c>
      <c r="T27" s="3">
        <f>IF(R27=Parametri!$M$7,IF(Parametri!$L$7&lt;'Dati Generali'!$D$13&amp;Parametri!$L$7&gt;'Dati Generali'!$C$13,1,0),0)+IF(R27=Parametri!$M$6,IF(Parametri!$L$6&lt;'Dati Generali'!$D$13&amp;Parametri!$L$6&gt;'Dati Generali'!$C$13,1,0),0)+IF(R27=Parametri!$M$8,IF(Parametri!$L$8&lt;'Dati Generali'!$D$13&amp;Parametri!$L$8&gt;'Dati Generali'!$C$13,1,0),0)</f>
        <v>0</v>
      </c>
      <c r="U27" s="3" t="e">
        <f ca="1">SUMPRODUCT(--(WEEKDAY(ROW(INDIRECT(Parametri!$L$2&amp;":"&amp;Parametri!$L$3)))=R27))+SUMPRODUCT(--(WEEKDAY(ROW(INDIRECT(Parametri!$M$3&amp;":"&amp;Parametri!$L$4)))=R27))+SUMPRODUCT(--(WEEKDAY(ROW(INDIRECT(Parametri!$M$4&amp;":"&amp;Parametri!$M$2)))=R27))</f>
        <v>#REF!</v>
      </c>
      <c r="V27" s="3">
        <f>IF(R27=Parametri!$M$9,IF(Parametri!$L$9&lt;Parametri!$M$2&amp;Parametri!$L$9&gt;Parametri!$L$2,1,0),0)+IF(R27=Parametri!$M$10,IF(Parametri!$L$10&lt;Parametri!$M$2&amp;Parametri!$L$10&gt;Parametri!$L$2,1,0),0)</f>
        <v>0</v>
      </c>
      <c r="W27" s="3">
        <f>IF('Dati Generali'!$G$18="Si",1,1.2)</f>
        <v>1.2</v>
      </c>
    </row>
    <row r="28" spans="2:23" ht="15.75">
      <c r="B28" s="48"/>
      <c r="C28" s="22"/>
      <c r="D28" s="22"/>
      <c r="E28" s="23"/>
      <c r="F28" s="23"/>
      <c r="G28" s="23"/>
      <c r="H28" s="24"/>
      <c r="I28" s="43" t="str">
        <f t="shared" si="1"/>
        <v/>
      </c>
      <c r="J28" s="78"/>
      <c r="K28" s="51" t="s">
        <v>2</v>
      </c>
      <c r="L28" s="5" t="str">
        <f t="array" ref="L28">IFERROR(INDEX(Parametri!$B$1:$F$62, MATCH(1, (H28=Parametri!$B$1:$B$62) * (K28=Parametri!$C$1:$C$62) * (F28=Parametri!$D$1:$D$62) * ("Si"=Parametri!$E$1:$E$62), 0), 5),"-")</f>
        <v>-</v>
      </c>
      <c r="M28" s="5" t="str">
        <f t="array" ref="M28">IFERROR(INDEX(Parametri!$B$1:$F$62, MATCH(1, (H28=Parametri!$B$1:$B$62) * (K28=Parametri!$C$1:$C$62) * (F28=Parametri!$D$1:$D$62) * ("No"=Parametri!$E$1:$E$62), 0), 5),"-")</f>
        <v>-</v>
      </c>
      <c r="N28" s="4">
        <f t="shared" si="0"/>
        <v>0</v>
      </c>
      <c r="O28" s="9" t="e">
        <f t="shared" ca="1" si="2"/>
        <v>#REF!</v>
      </c>
      <c r="P28" s="8" t="str">
        <f t="shared" ca="1" si="3"/>
        <v>-</v>
      </c>
      <c r="Q28" s="8" t="str">
        <f t="shared" ca="1" si="4"/>
        <v>-</v>
      </c>
      <c r="R28" s="9" t="str">
        <f>IFERROR(VLOOKUP(B28,Parametri!$S$2:$T$8,2,0),"-")</f>
        <v>-</v>
      </c>
      <c r="S28" s="3" t="e">
        <f ca="1">SUMPRODUCT(--(WEEKDAY(ROW(INDIRECT('Dati Generali'!$C$13&amp;":"&amp;Parametri!$L$2)))=R28))+SUMPRODUCT(--(WEEKDAY(ROW(INDIRECT(Parametri!$M$2&amp;":"&amp;Parametri!$L$5)))=R28))+SUMPRODUCT(--(WEEKDAY(ROW(INDIRECT(Parametri!$M$5&amp;":"&amp;'Dati Generali'!$D$13)))=R28))</f>
        <v>#REF!</v>
      </c>
      <c r="T28" s="3">
        <f>IF(R28=Parametri!$M$7,IF(Parametri!$L$7&lt;'Dati Generali'!$D$13&amp;Parametri!$L$7&gt;'Dati Generali'!$C$13,1,0),0)+IF(R28=Parametri!$M$6,IF(Parametri!$L$6&lt;'Dati Generali'!$D$13&amp;Parametri!$L$6&gt;'Dati Generali'!$C$13,1,0),0)+IF(R28=Parametri!$M$8,IF(Parametri!$L$8&lt;'Dati Generali'!$D$13&amp;Parametri!$L$8&gt;'Dati Generali'!$C$13,1,0),0)</f>
        <v>0</v>
      </c>
      <c r="U28" s="3" t="e">
        <f ca="1">SUMPRODUCT(--(WEEKDAY(ROW(INDIRECT(Parametri!$L$2&amp;":"&amp;Parametri!$L$3)))=R28))+SUMPRODUCT(--(WEEKDAY(ROW(INDIRECT(Parametri!$M$3&amp;":"&amp;Parametri!$L$4)))=R28))+SUMPRODUCT(--(WEEKDAY(ROW(INDIRECT(Parametri!$M$4&amp;":"&amp;Parametri!$M$2)))=R28))</f>
        <v>#REF!</v>
      </c>
      <c r="V28" s="3">
        <f>IF(R28=Parametri!$M$9,IF(Parametri!$L$9&lt;Parametri!$M$2&amp;Parametri!$L$9&gt;Parametri!$L$2,1,0),0)+IF(R28=Parametri!$M$10,IF(Parametri!$L$10&lt;Parametri!$M$2&amp;Parametri!$L$10&gt;Parametri!$L$2,1,0),0)</f>
        <v>0</v>
      </c>
      <c r="W28" s="3">
        <f>IF('Dati Generali'!$G$18="Si",1,1.2)</f>
        <v>1.2</v>
      </c>
    </row>
    <row r="29" spans="2:23" ht="15.75">
      <c r="B29" s="48"/>
      <c r="C29" s="22"/>
      <c r="D29" s="22"/>
      <c r="E29" s="23"/>
      <c r="F29" s="23"/>
      <c r="G29" s="23"/>
      <c r="H29" s="24"/>
      <c r="I29" s="43" t="str">
        <f t="shared" si="1"/>
        <v/>
      </c>
      <c r="J29" s="78"/>
      <c r="K29" s="51" t="s">
        <v>2</v>
      </c>
      <c r="L29" s="5" t="str">
        <f t="array" ref="L29">IFERROR(INDEX(Parametri!$B$1:$F$62, MATCH(1, (H29=Parametri!$B$1:$B$62) * (K29=Parametri!$C$1:$C$62) * (F29=Parametri!$D$1:$D$62) * ("Si"=Parametri!$E$1:$E$62), 0), 5),"-")</f>
        <v>-</v>
      </c>
      <c r="M29" s="5" t="str">
        <f t="array" ref="M29">IFERROR(INDEX(Parametri!$B$1:$F$62, MATCH(1, (H29=Parametri!$B$1:$B$62) * (K29=Parametri!$C$1:$C$62) * (F29=Parametri!$D$1:$D$62) * ("No"=Parametri!$E$1:$E$62), 0), 5),"-")</f>
        <v>-</v>
      </c>
      <c r="N29" s="4">
        <f t="shared" si="0"/>
        <v>0</v>
      </c>
      <c r="O29" s="9" t="e">
        <f t="shared" ca="1" si="2"/>
        <v>#REF!</v>
      </c>
      <c r="P29" s="8" t="str">
        <f t="shared" ca="1" si="3"/>
        <v>-</v>
      </c>
      <c r="Q29" s="8" t="str">
        <f t="shared" ca="1" si="4"/>
        <v>-</v>
      </c>
      <c r="R29" s="9" t="str">
        <f>IFERROR(VLOOKUP(B29,Parametri!$S$2:$T$8,2,0),"-")</f>
        <v>-</v>
      </c>
      <c r="S29" s="3" t="e">
        <f ca="1">SUMPRODUCT(--(WEEKDAY(ROW(INDIRECT('Dati Generali'!$C$13&amp;":"&amp;Parametri!$L$2)))=R29))+SUMPRODUCT(--(WEEKDAY(ROW(INDIRECT(Parametri!$M$2&amp;":"&amp;Parametri!$L$5)))=R29))+SUMPRODUCT(--(WEEKDAY(ROW(INDIRECT(Parametri!$M$5&amp;":"&amp;'Dati Generali'!$D$13)))=R29))</f>
        <v>#REF!</v>
      </c>
      <c r="T29" s="3">
        <f>IF(R29=Parametri!$M$7,IF(Parametri!$L$7&lt;'Dati Generali'!$D$13&amp;Parametri!$L$7&gt;'Dati Generali'!$C$13,1,0),0)+IF(R29=Parametri!$M$6,IF(Parametri!$L$6&lt;'Dati Generali'!$D$13&amp;Parametri!$L$6&gt;'Dati Generali'!$C$13,1,0),0)+IF(R29=Parametri!$M$8,IF(Parametri!$L$8&lt;'Dati Generali'!$D$13&amp;Parametri!$L$8&gt;'Dati Generali'!$C$13,1,0),0)</f>
        <v>0</v>
      </c>
      <c r="U29" s="3" t="e">
        <f ca="1">SUMPRODUCT(--(WEEKDAY(ROW(INDIRECT(Parametri!$L$2&amp;":"&amp;Parametri!$L$3)))=R29))+SUMPRODUCT(--(WEEKDAY(ROW(INDIRECT(Parametri!$M$3&amp;":"&amp;Parametri!$L$4)))=R29))+SUMPRODUCT(--(WEEKDAY(ROW(INDIRECT(Parametri!$M$4&amp;":"&amp;Parametri!$M$2)))=R29))</f>
        <v>#REF!</v>
      </c>
      <c r="V29" s="3">
        <f>IF(R29=Parametri!$M$9,IF(Parametri!$L$9&lt;Parametri!$M$2&amp;Parametri!$L$9&gt;Parametri!$L$2,1,0),0)+IF(R29=Parametri!$M$10,IF(Parametri!$L$10&lt;Parametri!$M$2&amp;Parametri!$L$10&gt;Parametri!$L$2,1,0),0)</f>
        <v>0</v>
      </c>
      <c r="W29" s="3">
        <f>IF('Dati Generali'!$G$18="Si",1,1.2)</f>
        <v>1.2</v>
      </c>
    </row>
    <row r="30" spans="2:23" ht="15.75">
      <c r="B30" s="48"/>
      <c r="C30" s="22"/>
      <c r="D30" s="22"/>
      <c r="E30" s="23"/>
      <c r="F30" s="23"/>
      <c r="G30" s="23"/>
      <c r="H30" s="24"/>
      <c r="I30" s="43" t="str">
        <f t="shared" si="1"/>
        <v/>
      </c>
      <c r="J30" s="78"/>
      <c r="K30" s="51" t="s">
        <v>2</v>
      </c>
      <c r="L30" s="5" t="str">
        <f t="array" ref="L30">IFERROR(INDEX(Parametri!$B$1:$F$62, MATCH(1, (H30=Parametri!$B$1:$B$62) * (K30=Parametri!$C$1:$C$62) * (F30=Parametri!$D$1:$D$62) * ("Si"=Parametri!$E$1:$E$62), 0), 5),"-")</f>
        <v>-</v>
      </c>
      <c r="M30" s="5" t="str">
        <f t="array" ref="M30">IFERROR(INDEX(Parametri!$B$1:$F$62, MATCH(1, (H30=Parametri!$B$1:$B$62) * (K30=Parametri!$C$1:$C$62) * (F30=Parametri!$D$1:$D$62) * ("No"=Parametri!$E$1:$E$62), 0), 5),"-")</f>
        <v>-</v>
      </c>
      <c r="N30" s="4">
        <f t="shared" si="0"/>
        <v>0</v>
      </c>
      <c r="O30" s="9" t="e">
        <f t="shared" ca="1" si="2"/>
        <v>#REF!</v>
      </c>
      <c r="P30" s="8" t="str">
        <f t="shared" ca="1" si="3"/>
        <v>-</v>
      </c>
      <c r="Q30" s="8" t="str">
        <f t="shared" ca="1" si="4"/>
        <v>-</v>
      </c>
      <c r="R30" s="9" t="str">
        <f>IFERROR(VLOOKUP(B30,Parametri!$S$2:$T$8,2,0),"-")</f>
        <v>-</v>
      </c>
      <c r="S30" s="3" t="e">
        <f ca="1">SUMPRODUCT(--(WEEKDAY(ROW(INDIRECT('Dati Generali'!$C$13&amp;":"&amp;Parametri!$L$2)))=R30))+SUMPRODUCT(--(WEEKDAY(ROW(INDIRECT(Parametri!$M$2&amp;":"&amp;Parametri!$L$5)))=R30))+SUMPRODUCT(--(WEEKDAY(ROW(INDIRECT(Parametri!$M$5&amp;":"&amp;'Dati Generali'!$D$13)))=R30))</f>
        <v>#REF!</v>
      </c>
      <c r="T30" s="3">
        <f>IF(R30=Parametri!$M$7,IF(Parametri!$L$7&lt;'Dati Generali'!$D$13&amp;Parametri!$L$7&gt;'Dati Generali'!$C$13,1,0),0)+IF(R30=Parametri!$M$6,IF(Parametri!$L$6&lt;'Dati Generali'!$D$13&amp;Parametri!$L$6&gt;'Dati Generali'!$C$13,1,0),0)+IF(R30=Parametri!$M$8,IF(Parametri!$L$8&lt;'Dati Generali'!$D$13&amp;Parametri!$L$8&gt;'Dati Generali'!$C$13,1,0),0)</f>
        <v>0</v>
      </c>
      <c r="U30" s="3" t="e">
        <f ca="1">SUMPRODUCT(--(WEEKDAY(ROW(INDIRECT(Parametri!$L$2&amp;":"&amp;Parametri!$L$3)))=R30))+SUMPRODUCT(--(WEEKDAY(ROW(INDIRECT(Parametri!$M$3&amp;":"&amp;Parametri!$L$4)))=R30))+SUMPRODUCT(--(WEEKDAY(ROW(INDIRECT(Parametri!$M$4&amp;":"&amp;Parametri!$M$2)))=R30))</f>
        <v>#REF!</v>
      </c>
      <c r="V30" s="3">
        <f>IF(R30=Parametri!$M$9,IF(Parametri!$L$9&lt;Parametri!$M$2&amp;Parametri!$L$9&gt;Parametri!$L$2,1,0),0)+IF(R30=Parametri!$M$10,IF(Parametri!$L$10&lt;Parametri!$M$2&amp;Parametri!$L$10&gt;Parametri!$L$2,1,0),0)</f>
        <v>0</v>
      </c>
      <c r="W30" s="3">
        <f>IF('Dati Generali'!$G$18="Si",1,1.2)</f>
        <v>1.2</v>
      </c>
    </row>
    <row r="31" spans="2:23" ht="15.75">
      <c r="B31" s="48"/>
      <c r="C31" s="22"/>
      <c r="D31" s="22"/>
      <c r="E31" s="23"/>
      <c r="F31" s="23"/>
      <c r="G31" s="23"/>
      <c r="H31" s="24"/>
      <c r="I31" s="43" t="str">
        <f t="shared" si="1"/>
        <v/>
      </c>
      <c r="J31" s="78"/>
      <c r="K31" s="51" t="s">
        <v>2</v>
      </c>
      <c r="L31" s="5" t="str">
        <f t="array" ref="L31">IFERROR(INDEX(Parametri!$B$1:$F$62, MATCH(1, (H31=Parametri!$B$1:$B$62) * (K31=Parametri!$C$1:$C$62) * (F31=Parametri!$D$1:$D$62) * ("Si"=Parametri!$E$1:$E$62), 0), 5),"-")</f>
        <v>-</v>
      </c>
      <c r="M31" s="5" t="str">
        <f t="array" ref="M31">IFERROR(INDEX(Parametri!$B$1:$F$62, MATCH(1, (H31=Parametri!$B$1:$B$62) * (K31=Parametri!$C$1:$C$62) * (F31=Parametri!$D$1:$D$62) * ("No"=Parametri!$E$1:$E$62), 0), 5),"-")</f>
        <v>-</v>
      </c>
      <c r="N31" s="4">
        <f t="shared" si="0"/>
        <v>0</v>
      </c>
      <c r="O31" s="9" t="e">
        <f t="shared" ca="1" si="2"/>
        <v>#REF!</v>
      </c>
      <c r="P31" s="8" t="str">
        <f t="shared" ca="1" si="3"/>
        <v>-</v>
      </c>
      <c r="Q31" s="8" t="str">
        <f t="shared" ca="1" si="4"/>
        <v>-</v>
      </c>
      <c r="R31" s="9" t="str">
        <f>IFERROR(VLOOKUP(B31,Parametri!$S$2:$T$8,2,0),"-")</f>
        <v>-</v>
      </c>
      <c r="S31" s="3" t="e">
        <f ca="1">SUMPRODUCT(--(WEEKDAY(ROW(INDIRECT('Dati Generali'!$C$13&amp;":"&amp;Parametri!$L$2)))=R31))+SUMPRODUCT(--(WEEKDAY(ROW(INDIRECT(Parametri!$M$2&amp;":"&amp;Parametri!$L$5)))=R31))+SUMPRODUCT(--(WEEKDAY(ROW(INDIRECT(Parametri!$M$5&amp;":"&amp;'Dati Generali'!$D$13)))=R31))</f>
        <v>#REF!</v>
      </c>
      <c r="T31" s="3">
        <f>IF(R31=Parametri!$M$7,IF(Parametri!$L$7&lt;'Dati Generali'!$D$13&amp;Parametri!$L$7&gt;'Dati Generali'!$C$13,1,0),0)+IF(R31=Parametri!$M$6,IF(Parametri!$L$6&lt;'Dati Generali'!$D$13&amp;Parametri!$L$6&gt;'Dati Generali'!$C$13,1,0),0)+IF(R31=Parametri!$M$8,IF(Parametri!$L$8&lt;'Dati Generali'!$D$13&amp;Parametri!$L$8&gt;'Dati Generali'!$C$13,1,0),0)</f>
        <v>0</v>
      </c>
      <c r="U31" s="3" t="e">
        <f ca="1">SUMPRODUCT(--(WEEKDAY(ROW(INDIRECT(Parametri!$L$2&amp;":"&amp;Parametri!$L$3)))=R31))+SUMPRODUCT(--(WEEKDAY(ROW(INDIRECT(Parametri!$M$3&amp;":"&amp;Parametri!$L$4)))=R31))+SUMPRODUCT(--(WEEKDAY(ROW(INDIRECT(Parametri!$M$4&amp;":"&amp;Parametri!$M$2)))=R31))</f>
        <v>#REF!</v>
      </c>
      <c r="V31" s="3">
        <f>IF(R31=Parametri!$M$9,IF(Parametri!$L$9&lt;Parametri!$M$2&amp;Parametri!$L$9&gt;Parametri!$L$2,1,0),0)+IF(R31=Parametri!$M$10,IF(Parametri!$L$10&lt;Parametri!$M$2&amp;Parametri!$L$10&gt;Parametri!$L$2,1,0),0)</f>
        <v>0</v>
      </c>
      <c r="W31" s="3">
        <f>IF('Dati Generali'!$G$18="Si",1,1.2)</f>
        <v>1.2</v>
      </c>
    </row>
    <row r="32" spans="2:23" ht="16.5" thickBot="1">
      <c r="B32" s="49"/>
      <c r="C32" s="33"/>
      <c r="D32" s="22"/>
      <c r="E32" s="34"/>
      <c r="F32" s="34"/>
      <c r="G32" s="34"/>
      <c r="H32" s="24"/>
      <c r="I32" s="47" t="str">
        <f t="shared" si="1"/>
        <v/>
      </c>
      <c r="J32" s="78"/>
      <c r="K32" s="51" t="s">
        <v>2</v>
      </c>
      <c r="L32" s="5" t="str">
        <f t="array" ref="L32">IFERROR(INDEX(Parametri!$B$1:$F$62, MATCH(1, (H32=Parametri!$B$1:$B$62) * (K32=Parametri!$C$1:$C$62) * (F32=Parametri!$D$1:$D$62) * ("Si"=Parametri!$E$1:$E$62), 0), 5),"-")</f>
        <v>-</v>
      </c>
      <c r="M32" s="5" t="str">
        <f t="array" ref="M32">IFERROR(INDEX(Parametri!$B$1:$F$62, MATCH(1, (H32=Parametri!$B$1:$B$62) * (K32=Parametri!$C$1:$C$62) * (F32=Parametri!$D$1:$D$62) * ("No"=Parametri!$E$1:$E$62), 0), 5),"-")</f>
        <v>-</v>
      </c>
      <c r="N32" s="4">
        <f t="shared" si="0"/>
        <v>0</v>
      </c>
      <c r="O32" s="9" t="e">
        <f t="shared" ca="1" si="2"/>
        <v>#REF!</v>
      </c>
      <c r="P32" s="8" t="str">
        <f t="shared" ca="1" si="3"/>
        <v>-</v>
      </c>
      <c r="Q32" s="8" t="str">
        <f t="shared" ca="1" si="4"/>
        <v>-</v>
      </c>
      <c r="R32" s="9" t="str">
        <f>IFERROR(VLOOKUP(B32,Parametri!$S$2:$T$8,2,0),"-")</f>
        <v>-</v>
      </c>
      <c r="S32" s="3" t="e">
        <f ca="1">SUMPRODUCT(--(WEEKDAY(ROW(INDIRECT('Dati Generali'!$C$13&amp;":"&amp;Parametri!$L$2)))=R32))+SUMPRODUCT(--(WEEKDAY(ROW(INDIRECT(Parametri!$M$2&amp;":"&amp;Parametri!$L$5)))=R32))+SUMPRODUCT(--(WEEKDAY(ROW(INDIRECT(Parametri!$M$5&amp;":"&amp;'Dati Generali'!$D$13)))=R32))</f>
        <v>#REF!</v>
      </c>
      <c r="T32" s="3">
        <f>IF(R32=Parametri!$M$7,IF(Parametri!$L$7&lt;'Dati Generali'!$D$13&amp;Parametri!$L$7&gt;'Dati Generali'!$C$13,1,0),0)+IF(R32=Parametri!$M$6,IF(Parametri!$L$6&lt;'Dati Generali'!$D$13&amp;Parametri!$L$6&gt;'Dati Generali'!$C$13,1,0),0)+IF(R32=Parametri!$M$8,IF(Parametri!$L$8&lt;'Dati Generali'!$D$13&amp;Parametri!$L$8&gt;'Dati Generali'!$C$13,1,0),0)</f>
        <v>0</v>
      </c>
      <c r="U32" s="3" t="e">
        <f ca="1">SUMPRODUCT(--(WEEKDAY(ROW(INDIRECT(Parametri!$L$2&amp;":"&amp;Parametri!$L$3)))=R32))+SUMPRODUCT(--(WEEKDAY(ROW(INDIRECT(Parametri!$M$3&amp;":"&amp;Parametri!$L$4)))=R32))+SUMPRODUCT(--(WEEKDAY(ROW(INDIRECT(Parametri!$M$4&amp;":"&amp;Parametri!$M$2)))=R32))</f>
        <v>#REF!</v>
      </c>
      <c r="V32" s="3">
        <f>IF(R32=Parametri!$M$9,IF(Parametri!$L$9&lt;Parametri!$M$2&amp;Parametri!$L$9&gt;Parametri!$L$2,1,0),0)+IF(R32=Parametri!$M$10,IF(Parametri!$L$10&lt;Parametri!$M$2&amp;Parametri!$L$10&gt;Parametri!$L$2,1,0),0)</f>
        <v>0</v>
      </c>
      <c r="W32" s="3">
        <f>IF('Dati Generali'!$G$18="Si",1,1.2)</f>
        <v>1.2</v>
      </c>
    </row>
    <row r="33" spans="2:23">
      <c r="B33" s="59"/>
      <c r="C33" s="59"/>
      <c r="D33" s="59"/>
      <c r="E33" s="59"/>
      <c r="F33" s="59"/>
      <c r="G33" s="59"/>
      <c r="H33" s="59"/>
      <c r="I33" s="59"/>
      <c r="K33" s="84"/>
      <c r="L33" s="85"/>
      <c r="M33" s="85"/>
      <c r="N33" s="86"/>
      <c r="O33" s="87"/>
      <c r="P33" s="88"/>
      <c r="Q33" s="88"/>
      <c r="R33" s="87"/>
      <c r="S33" s="89"/>
      <c r="T33" s="89"/>
      <c r="U33" s="89"/>
      <c r="V33" s="89"/>
      <c r="W33" s="89"/>
    </row>
    <row r="34" spans="2:23" s="59" customFormat="1" hidden="1"/>
  </sheetData>
  <sheetProtection algorithmName="SHA-512" hashValue="mJ/T88o4UwZW+gZegdqtmJCjN4s7BLmUhu6Xs7tFI8yJj+MuAmysmH8+ATdbVNUtiuI/JsvCPhAL3R+KguMz6Q==" saltValue="oqie/TTU20ll83ZXjKuHKQ==" spinCount="100000" sheet="1" objects="1" scenarios="1"/>
  <protectedRanges>
    <protectedRange sqref="E10:G32 K10:K33 J11:J32" name="Caratteristiche giornata" securityDescriptor="O:WDG:WDD:(A;;CC;;;WD)"/>
    <protectedRange sqref="B10:D32" name="Giorni e Orari" securityDescriptor="O:WDG:WDD:(A;;CC;;;WD)"/>
  </protectedRanges>
  <mergeCells count="6">
    <mergeCell ref="B3:I3"/>
    <mergeCell ref="B2:I2"/>
    <mergeCell ref="N7:Z7"/>
    <mergeCell ref="B7:I7"/>
    <mergeCell ref="B5:F5"/>
    <mergeCell ref="G5:I5"/>
  </mergeCells>
  <conditionalFormatting sqref="B10:B32">
    <cfRule type="cellIs" dxfId="25" priority="12" operator="equal">
      <formula>"Domenica"</formula>
    </cfRule>
    <cfRule type="cellIs" dxfId="24" priority="13" operator="equal">
      <formula>"Sabato"</formula>
    </cfRule>
    <cfRule type="cellIs" dxfId="23" priority="14" operator="equal">
      <formula>"Venerdì"</formula>
    </cfRule>
    <cfRule type="cellIs" dxfId="22" priority="15" operator="equal">
      <formula>"Giovedì"</formula>
    </cfRule>
    <cfRule type="cellIs" dxfId="21" priority="16" operator="equal">
      <formula>"Mercoledì"</formula>
    </cfRule>
    <cfRule type="cellIs" dxfId="20" priority="17" operator="equal">
      <formula>"Martedì"</formula>
    </cfRule>
    <cfRule type="cellIs" dxfId="19" priority="18" operator="equal">
      <formula>"Lunedì"</formula>
    </cfRule>
  </conditionalFormatting>
  <conditionalFormatting sqref="B5:F5">
    <cfRule type="notContainsBlanks" dxfId="18" priority="29">
      <formula>LEN(TRIM(B5))&gt;0</formula>
    </cfRule>
  </conditionalFormatting>
  <conditionalFormatting sqref="C10:G32">
    <cfRule type="notContainsBlanks" dxfId="17" priority="1">
      <formula>LEN(TRIM(C10))&gt;0</formula>
    </cfRule>
  </conditionalFormatting>
  <conditionalFormatting sqref="I10:I32">
    <cfRule type="cellIs" dxfId="16" priority="5" operator="equal">
      <formula>"r"</formula>
    </cfRule>
    <cfRule type="cellIs" dxfId="15" priority="6" operator="equal">
      <formula>"a"</formula>
    </cfRule>
  </conditionalFormatting>
  <dataValidations xWindow="419" yWindow="373" count="15">
    <dataValidation allowBlank="1" showInputMessage="1" showErrorMessage="1" promptTitle="Età dei partecipanti" prompt="Selezionare la fascia d'età dei partecipanti, nel caso di più fasce orarie adiacenti con età differenti utilizzzare una riga per ogni tipologia di allenamento" sqref="E9" xr:uid="{45503A90-052A-46AE-BB4C-8C47D821B168}"/>
    <dataValidation allowBlank="1" showInputMessage="1" showErrorMessage="1" promptTitle="Seleziona il giorno" prompt="Selezionare il giorno della settimana nel quale si richiede una disponibilità. In caso di fasce orarie multiple con diverse caratteristiche (età, docce ..) utilizzare una riga per ogni fascia oraria anche dello stesso giorno" sqref="B9" xr:uid="{FCD63A3B-4DE0-4934-83AE-A5227439F2BB}"/>
    <dataValidation allowBlank="1" showInputMessage="1" showErrorMessage="1" promptTitle="Utilizzo delle docce" prompt="Segnalare se durante le ore selezionate i partecipanti utilizzeranno o meno le docce. In caso di fasce orarie adiacenti con diveri utilizzi delle docce creare due righe differente per il medesimo giorno. " sqref="F9" xr:uid="{097185AF-721C-4D09-BF1F-768A259F8EC8}"/>
    <dataValidation allowBlank="1" showInputMessage="1" showErrorMessage="1" promptTitle="Importo dovuto partecipanti" prompt="Per corsi gratuiti s’intende che i partecipanti non debbano pagare alcuna somma anche sottoforma di quota di tesseramento." sqref="G9" xr:uid="{D59B0389-FCA9-4E01-B41E-60842B7772F6}"/>
    <dataValidation type="list" allowBlank="1" showInputMessage="1" showErrorMessage="1" sqref="B10:B32" xr:uid="{1D18F0A5-C6FA-4255-B491-1FFD077BCBC0}">
      <formula1>GiorniSettimana</formula1>
    </dataValidation>
    <dataValidation type="list" allowBlank="1" showInputMessage="1" showErrorMessage="1" sqref="E10:E32" xr:uid="{AB601C9D-4295-4B22-B1EC-562356C2B71C}">
      <formula1>EtaPartecipanti</formula1>
    </dataValidation>
    <dataValidation type="list" allowBlank="1" showInputMessage="1" showErrorMessage="1" errorTitle="ORARIO NON CONSENTITO" error="L'orario inserito non rientra nell'intervallo nel quale la struttura è prenotabile" sqref="C10:C32" xr:uid="{F6EF2E8A-556C-442C-9E16-BFFD9F421D16}">
      <formula1>OreFasce</formula1>
    </dataValidation>
    <dataValidation type="list" allowBlank="1" showInputMessage="1" showErrorMessage="1" sqref="F10:G32" xr:uid="{843CB27E-6AFD-4672-940E-3B38CF05AAC1}">
      <formula1>Docce</formula1>
    </dataValidation>
    <dataValidation allowBlank="1" showInputMessage="1" showErrorMessage="1" promptTitle="Tariffa applicata" prompt="La tariffa applicata viene inserita automaticamente a seconda delle caratteristiche selezionate. Modificare Età, Docce o Gratuito per modificare la tariffa. " sqref="E9:H9" xr:uid="{1DE70EF0-AE8E-48F3-A9A1-A0B21DCB1D55}"/>
    <dataValidation allowBlank="1" showErrorMessage="1" promptTitle="INSERISCI I DATI GENERALI" prompt="Compila tutte le caselle colorate di giallo prima di procedere alla sezione successiva" sqref="B4 B5:F5" xr:uid="{2A939CC7-AF0F-4FAF-82D3-A0722CB2DCB9}"/>
    <dataValidation allowBlank="1" showErrorMessage="1" sqref="B2:I3 J1:J9 J11:J1048576" xr:uid="{3F586252-A5F7-4C54-8B28-BF51FBC0035E}"/>
    <dataValidation type="list" allowBlank="1" showInputMessage="1" showErrorMessage="1" sqref="H10:H32" xr:uid="{0F4FDB25-990E-47DA-8BC2-D83A95BF6277}">
      <formula1>Tariffe</formula1>
    </dataValidation>
    <dataValidation type="textLength" operator="greaterThan" showInputMessage="1" showErrorMessage="1" sqref="F33" xr:uid="{10DF4A1A-DDA7-4A5D-B4A4-EB750B635DCB}">
      <formula1>1</formula1>
    </dataValidation>
    <dataValidation type="textLength" operator="notEqual" allowBlank="1" showInputMessage="1" showErrorMessage="1" error="errr" sqref="G33" xr:uid="{18FC13CC-66F4-4019-98CB-DDC43E27D19C}">
      <formula1>0</formula1>
    </dataValidation>
    <dataValidation type="list" allowBlank="1" showInputMessage="1" showErrorMessage="1" errorTitle="ORARIO NON CONSENTITO" error="L'orario inserito non rientra nell'intervallo nel quale la struttura è prenotabile" sqref="D10:D32" xr:uid="{FD4A0CCE-1E54-4E5B-8A0C-3319951E5CBD}">
      <formula1>OFFSET(OreFasce,MATCH(C10,OreFasce,0),0,30-MATCH(C10,OreFasce,0),1)</formula1>
    </dataValidation>
  </dataValidations>
  <hyperlinks>
    <hyperlink ref="G5:I5" location="'Dati Generali'!A1" display="TORNA AI DATI GENERALI" xr:uid="{931EE9D3-991C-4D08-B078-24335474084B}"/>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xWindow="419" yWindow="373" count="1">
        <x14:dataValidation type="list" allowBlank="1" showInputMessage="1" showErrorMessage="1" xr:uid="{D30AD181-F296-4ACB-8888-6EB951F89D83}">
          <x14:formula1>
            <xm:f>Parametri!$W$2:$W$3</xm:f>
          </x14:formula1>
          <xm:sqref>K10:K33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5E16F-3ECE-461C-B971-65BF43B14804}">
  <dimension ref="A1:N38"/>
  <sheetViews>
    <sheetView topLeftCell="A4" zoomScaleNormal="100" workbookViewId="0">
      <selection activeCell="D10" sqref="D10:D30"/>
    </sheetView>
  </sheetViews>
  <sheetFormatPr defaultColWidth="0" defaultRowHeight="0" customHeight="1" zeroHeight="1"/>
  <cols>
    <col min="1" max="1" width="3.7109375" style="59" customWidth="1"/>
    <col min="2" max="2" width="14.7109375" customWidth="1"/>
    <col min="3" max="4" width="12.7109375" customWidth="1"/>
    <col min="5" max="6" width="16.7109375" customWidth="1"/>
    <col min="7" max="7" width="15.7109375" customWidth="1"/>
    <col min="8" max="8" width="14.28515625" customWidth="1"/>
    <col min="9" max="9" width="3.7109375" customWidth="1"/>
    <col min="10" max="10" width="3.42578125" style="59" customWidth="1"/>
    <col min="11" max="11" width="13" hidden="1" customWidth="1"/>
    <col min="12" max="12" width="18.28515625" hidden="1" customWidth="1"/>
    <col min="13" max="13" width="14.140625" hidden="1" customWidth="1"/>
    <col min="14" max="14" width="15.28515625" hidden="1" customWidth="1"/>
    <col min="15" max="16384" width="9.140625" hidden="1"/>
  </cols>
  <sheetData>
    <row r="1" spans="1:10" s="59" customFormat="1" ht="15" customHeight="1"/>
    <row r="2" spans="1:10" ht="20.25" thickBot="1">
      <c r="B2" s="177" t="s">
        <v>128</v>
      </c>
      <c r="C2" s="177"/>
      <c r="D2" s="177"/>
      <c r="E2" s="177"/>
      <c r="F2" s="177"/>
      <c r="G2" s="177"/>
      <c r="H2" s="177"/>
      <c r="I2" s="177"/>
    </row>
    <row r="3" spans="1:10" s="16" customFormat="1" ht="68.099999999999994" customHeight="1" thickBot="1">
      <c r="A3" s="75"/>
      <c r="B3" s="149" t="s">
        <v>155</v>
      </c>
      <c r="C3" s="175"/>
      <c r="D3" s="175"/>
      <c r="E3" s="175"/>
      <c r="F3" s="175"/>
      <c r="G3" s="175"/>
      <c r="H3" s="175"/>
      <c r="I3" s="176"/>
      <c r="J3" s="90"/>
    </row>
    <row r="4" spans="1:10" s="16" customFormat="1" ht="6" customHeight="1" thickBot="1">
      <c r="A4" s="75"/>
      <c r="B4" s="96"/>
      <c r="C4" s="96"/>
      <c r="D4" s="96"/>
      <c r="E4" s="96"/>
      <c r="F4" s="96"/>
      <c r="G4" s="96"/>
      <c r="H4" s="96"/>
      <c r="I4" s="96"/>
      <c r="J4" s="90"/>
    </row>
    <row r="5" spans="1:10" s="16" customFormat="1" ht="21" customHeight="1" thickBot="1">
      <c r="A5" s="75"/>
      <c r="B5" s="186" t="str">
        <f>IF('Dati Generali'!G20="r","!!!!! COMPLETARE LA SEZIONE DATI GENERALI !!!!!",IF(ISNA(MATCH("r",I10:I33,0)),"","ATTENZIONE RIGA NON COMPLETA"))</f>
        <v>!!!!! COMPLETARE LA SEZIONE DATI GENERALI !!!!!</v>
      </c>
      <c r="C5" s="187"/>
      <c r="D5" s="187"/>
      <c r="E5" s="187"/>
      <c r="F5" s="187"/>
      <c r="G5" s="188" t="s">
        <v>119</v>
      </c>
      <c r="H5" s="189"/>
      <c r="I5" s="190"/>
      <c r="J5" s="90"/>
    </row>
    <row r="6" spans="1:10" s="16" customFormat="1" ht="6" customHeight="1" thickBot="1">
      <c r="A6" s="75"/>
      <c r="B6" s="96"/>
      <c r="C6" s="96"/>
      <c r="D6" s="96"/>
      <c r="E6" s="96"/>
      <c r="F6" s="96"/>
      <c r="G6" s="96"/>
      <c r="H6" s="96"/>
      <c r="I6" s="96"/>
      <c r="J6" s="90"/>
    </row>
    <row r="7" spans="1:10" ht="21" customHeight="1">
      <c r="A7" s="54"/>
      <c r="B7" s="191" t="s">
        <v>145</v>
      </c>
      <c r="C7" s="192"/>
      <c r="D7" s="192"/>
      <c r="E7" s="192"/>
      <c r="F7" s="192"/>
      <c r="G7" s="192"/>
      <c r="H7" s="192"/>
      <c r="I7" s="193"/>
      <c r="J7" s="98"/>
    </row>
    <row r="8" spans="1:10" ht="21" customHeight="1">
      <c r="A8" s="54"/>
      <c r="B8" s="135" t="s">
        <v>131</v>
      </c>
      <c r="C8" s="129"/>
      <c r="D8" s="130" t="s">
        <v>132</v>
      </c>
      <c r="E8" s="131" t="str">
        <f>IF(DataInizio&gt;0,DataInizio,"-")</f>
        <v>-</v>
      </c>
      <c r="F8" s="130" t="s">
        <v>133</v>
      </c>
      <c r="G8" s="131" t="str">
        <f>IF(DataFine&gt;0,DataFine,"-")</f>
        <v>-</v>
      </c>
      <c r="H8" s="132"/>
      <c r="I8" s="136"/>
      <c r="J8" s="98"/>
    </row>
    <row r="9" spans="1:10" ht="21" customHeight="1">
      <c r="A9" s="54"/>
      <c r="B9" s="137" t="s">
        <v>74</v>
      </c>
      <c r="C9" s="134" t="s">
        <v>35</v>
      </c>
      <c r="D9" s="134" t="s">
        <v>36</v>
      </c>
      <c r="E9" s="133" t="s">
        <v>76</v>
      </c>
      <c r="F9" s="134" t="s">
        <v>77</v>
      </c>
      <c r="G9" s="134" t="s">
        <v>78</v>
      </c>
      <c r="H9" s="133" t="s">
        <v>75</v>
      </c>
      <c r="I9" s="138"/>
      <c r="J9" s="77"/>
    </row>
    <row r="10" spans="1:10" ht="15.75">
      <c r="A10" s="54"/>
      <c r="B10" s="48"/>
      <c r="C10" s="41"/>
      <c r="D10" s="22"/>
      <c r="E10" s="42"/>
      <c r="F10" s="42"/>
      <c r="G10" s="42"/>
      <c r="H10" s="24"/>
      <c r="I10" s="43" t="str">
        <f>IF(AND(ISBLANK(B10),ISBLANK(C10),ISBLANK(D10),ISBLANK(E10),ISBLANK(F10),ISBLANK(G10)),"",IF(NOT(OR(ISBLANK(B10),ISBLANK(C10),ISBLANK(D10),ISBLANK(E10),ISBLANK(F10),ISBLANK(G10))),"a","r"))</f>
        <v/>
      </c>
      <c r="J10" s="78"/>
    </row>
    <row r="11" spans="1:10" ht="15.75">
      <c r="A11" s="54"/>
      <c r="B11" s="48"/>
      <c r="C11" s="41"/>
      <c r="D11" s="22"/>
      <c r="E11" s="42"/>
      <c r="F11" s="42"/>
      <c r="G11" s="42"/>
      <c r="H11" s="24"/>
      <c r="I11" s="43" t="str">
        <f t="shared" ref="I11:I30" si="0">IF(AND(ISBLANK(B11),ISBLANK(C11),ISBLANK(D11),ISBLANK(E11),ISBLANK(F11),ISBLANK(G11)),"",IF(NOT(OR(ISBLANK(B11),ISBLANK(C11),ISBLANK(D11),ISBLANK(E11),ISBLANK(F11),ISBLANK(G11))),"a","r"))</f>
        <v/>
      </c>
      <c r="J11" s="78"/>
    </row>
    <row r="12" spans="1:10" ht="15.75">
      <c r="A12" s="54"/>
      <c r="B12" s="48"/>
      <c r="C12" s="41"/>
      <c r="D12" s="22"/>
      <c r="E12" s="42"/>
      <c r="F12" s="42"/>
      <c r="G12" s="42"/>
      <c r="H12" s="24"/>
      <c r="I12" s="43" t="str">
        <f t="shared" si="0"/>
        <v/>
      </c>
      <c r="J12" s="78"/>
    </row>
    <row r="13" spans="1:10" ht="15.75">
      <c r="A13" s="54"/>
      <c r="B13" s="48"/>
      <c r="C13" s="41"/>
      <c r="D13" s="22"/>
      <c r="E13" s="42"/>
      <c r="F13" s="42"/>
      <c r="G13" s="42"/>
      <c r="H13" s="24"/>
      <c r="I13" s="43" t="str">
        <f t="shared" si="0"/>
        <v/>
      </c>
      <c r="J13" s="78"/>
    </row>
    <row r="14" spans="1:10" ht="15.75">
      <c r="A14" s="54"/>
      <c r="B14" s="48"/>
      <c r="C14" s="41"/>
      <c r="D14" s="22"/>
      <c r="E14" s="42"/>
      <c r="F14" s="42"/>
      <c r="G14" s="42"/>
      <c r="H14" s="24"/>
      <c r="I14" s="43" t="str">
        <f t="shared" si="0"/>
        <v/>
      </c>
      <c r="J14" s="78"/>
    </row>
    <row r="15" spans="1:10" ht="15.75">
      <c r="A15" s="54"/>
      <c r="B15" s="48"/>
      <c r="C15" s="41"/>
      <c r="D15" s="22"/>
      <c r="E15" s="42"/>
      <c r="F15" s="42"/>
      <c r="G15" s="42"/>
      <c r="H15" s="24"/>
      <c r="I15" s="43" t="str">
        <f t="shared" si="0"/>
        <v/>
      </c>
      <c r="J15" s="78"/>
    </row>
    <row r="16" spans="1:10" ht="15.75">
      <c r="A16" s="54"/>
      <c r="B16" s="48"/>
      <c r="C16" s="41"/>
      <c r="D16" s="22"/>
      <c r="E16" s="42"/>
      <c r="F16" s="42"/>
      <c r="G16" s="42"/>
      <c r="H16" s="24"/>
      <c r="I16" s="43" t="str">
        <f t="shared" si="0"/>
        <v/>
      </c>
      <c r="J16" s="78"/>
    </row>
    <row r="17" spans="1:10" ht="15.75">
      <c r="A17" s="54"/>
      <c r="B17" s="48"/>
      <c r="C17" s="41"/>
      <c r="D17" s="22"/>
      <c r="E17" s="42"/>
      <c r="F17" s="42"/>
      <c r="G17" s="42"/>
      <c r="H17" s="24"/>
      <c r="I17" s="43" t="str">
        <f t="shared" si="0"/>
        <v/>
      </c>
      <c r="J17" s="78"/>
    </row>
    <row r="18" spans="1:10" ht="15.75">
      <c r="A18" s="54"/>
      <c r="B18" s="48"/>
      <c r="C18" s="41"/>
      <c r="D18" s="22"/>
      <c r="E18" s="42"/>
      <c r="F18" s="42"/>
      <c r="G18" s="42"/>
      <c r="H18" s="24"/>
      <c r="I18" s="43" t="str">
        <f t="shared" si="0"/>
        <v/>
      </c>
      <c r="J18" s="78"/>
    </row>
    <row r="19" spans="1:10" ht="15.75">
      <c r="A19" s="54"/>
      <c r="B19" s="48"/>
      <c r="C19" s="41"/>
      <c r="D19" s="22"/>
      <c r="E19" s="42"/>
      <c r="F19" s="42"/>
      <c r="G19" s="42"/>
      <c r="H19" s="24"/>
      <c r="I19" s="43" t="str">
        <f t="shared" si="0"/>
        <v/>
      </c>
      <c r="J19" s="78"/>
    </row>
    <row r="20" spans="1:10" ht="15.75">
      <c r="A20" s="54"/>
      <c r="B20" s="48"/>
      <c r="C20" s="41"/>
      <c r="D20" s="22"/>
      <c r="E20" s="42"/>
      <c r="F20" s="42"/>
      <c r="G20" s="42"/>
      <c r="H20" s="24"/>
      <c r="I20" s="43" t="str">
        <f t="shared" si="0"/>
        <v/>
      </c>
      <c r="J20" s="78"/>
    </row>
    <row r="21" spans="1:10" ht="15.75">
      <c r="A21" s="54"/>
      <c r="B21" s="48"/>
      <c r="C21" s="41"/>
      <c r="D21" s="22"/>
      <c r="E21" s="42"/>
      <c r="F21" s="42"/>
      <c r="G21" s="42"/>
      <c r="H21" s="24"/>
      <c r="I21" s="43" t="str">
        <f t="shared" si="0"/>
        <v/>
      </c>
      <c r="J21" s="78"/>
    </row>
    <row r="22" spans="1:10" ht="15.75">
      <c r="A22" s="54"/>
      <c r="B22" s="48"/>
      <c r="C22" s="41"/>
      <c r="D22" s="22"/>
      <c r="E22" s="42"/>
      <c r="F22" s="42"/>
      <c r="G22" s="42"/>
      <c r="H22" s="24"/>
      <c r="I22" s="43" t="str">
        <f t="shared" si="0"/>
        <v/>
      </c>
      <c r="J22" s="78"/>
    </row>
    <row r="23" spans="1:10" ht="15.75">
      <c r="A23" s="54"/>
      <c r="B23" s="48"/>
      <c r="C23" s="41"/>
      <c r="D23" s="22"/>
      <c r="E23" s="42"/>
      <c r="F23" s="42"/>
      <c r="G23" s="42"/>
      <c r="H23" s="24"/>
      <c r="I23" s="43" t="str">
        <f t="shared" si="0"/>
        <v/>
      </c>
      <c r="J23" s="78"/>
    </row>
    <row r="24" spans="1:10" ht="15.75">
      <c r="A24" s="54"/>
      <c r="B24" s="48"/>
      <c r="C24" s="41"/>
      <c r="D24" s="22"/>
      <c r="E24" s="42"/>
      <c r="F24" s="42"/>
      <c r="G24" s="42"/>
      <c r="H24" s="24"/>
      <c r="I24" s="43" t="str">
        <f t="shared" si="0"/>
        <v/>
      </c>
      <c r="J24" s="78"/>
    </row>
    <row r="25" spans="1:10" ht="15.75">
      <c r="A25" s="54"/>
      <c r="B25" s="48"/>
      <c r="C25" s="41"/>
      <c r="D25" s="22"/>
      <c r="E25" s="42"/>
      <c r="F25" s="42"/>
      <c r="G25" s="42"/>
      <c r="H25" s="24"/>
      <c r="I25" s="43" t="str">
        <f t="shared" si="0"/>
        <v/>
      </c>
      <c r="J25" s="78"/>
    </row>
    <row r="26" spans="1:10" ht="15.75">
      <c r="A26" s="54"/>
      <c r="B26" s="48"/>
      <c r="C26" s="41"/>
      <c r="D26" s="22"/>
      <c r="E26" s="42"/>
      <c r="F26" s="42"/>
      <c r="G26" s="42"/>
      <c r="H26" s="24"/>
      <c r="I26" s="43" t="str">
        <f t="shared" si="0"/>
        <v/>
      </c>
      <c r="J26" s="78"/>
    </row>
    <row r="27" spans="1:10" ht="15.75">
      <c r="A27" s="54"/>
      <c r="B27" s="48"/>
      <c r="C27" s="41"/>
      <c r="D27" s="22"/>
      <c r="E27" s="42"/>
      <c r="F27" s="42"/>
      <c r="G27" s="42"/>
      <c r="H27" s="24"/>
      <c r="I27" s="43" t="str">
        <f t="shared" si="0"/>
        <v/>
      </c>
      <c r="J27" s="78"/>
    </row>
    <row r="28" spans="1:10" ht="15.75">
      <c r="A28" s="54"/>
      <c r="B28" s="48"/>
      <c r="C28" s="41"/>
      <c r="D28" s="22"/>
      <c r="E28" s="42"/>
      <c r="F28" s="42"/>
      <c r="G28" s="42"/>
      <c r="H28" s="24"/>
      <c r="I28" s="43" t="str">
        <f t="shared" si="0"/>
        <v/>
      </c>
      <c r="J28" s="78"/>
    </row>
    <row r="29" spans="1:10" ht="15.75">
      <c r="A29" s="54"/>
      <c r="B29" s="48"/>
      <c r="C29" s="41"/>
      <c r="D29" s="22"/>
      <c r="E29" s="42"/>
      <c r="F29" s="42"/>
      <c r="G29" s="42"/>
      <c r="H29" s="24"/>
      <c r="I29" s="43" t="str">
        <f t="shared" si="0"/>
        <v/>
      </c>
      <c r="J29" s="78"/>
    </row>
    <row r="30" spans="1:10" ht="16.5" thickBot="1">
      <c r="A30" s="54"/>
      <c r="B30" s="49"/>
      <c r="C30" s="45"/>
      <c r="D30" s="22"/>
      <c r="E30" s="46"/>
      <c r="F30" s="46"/>
      <c r="G30" s="46"/>
      <c r="H30" s="24"/>
      <c r="I30" s="47" t="str">
        <f t="shared" si="0"/>
        <v/>
      </c>
      <c r="J30" s="78"/>
    </row>
    <row r="31" spans="1:10" ht="15">
      <c r="A31" s="54"/>
      <c r="B31" s="59"/>
      <c r="C31" s="59"/>
      <c r="D31" s="59"/>
      <c r="E31" s="59"/>
      <c r="F31" s="59"/>
      <c r="G31" s="59"/>
      <c r="H31" s="59"/>
      <c r="I31" s="59"/>
    </row>
    <row r="32" spans="1:10" s="16" customFormat="1" ht="21" hidden="1" customHeight="1" thickBot="1">
      <c r="A32" s="97"/>
      <c r="J32" s="75"/>
    </row>
    <row r="33" spans="2:9" ht="15" hidden="1">
      <c r="B33" s="30"/>
      <c r="C33" s="30"/>
      <c r="D33" s="30"/>
      <c r="E33" s="30"/>
      <c r="F33" s="30"/>
      <c r="G33" s="30"/>
      <c r="H33" s="30"/>
      <c r="I33" s="30"/>
    </row>
    <row r="34" spans="2:9" ht="15" hidden="1"/>
    <row r="35" spans="2:9" ht="15" hidden="1"/>
    <row r="36" spans="2:9" ht="15" hidden="1"/>
    <row r="37" spans="2:9" ht="15" hidden="1"/>
    <row r="38" spans="2:9" ht="15" hidden="1"/>
  </sheetData>
  <sheetProtection algorithmName="SHA-512" hashValue="nQZv3cRnCTasF9ph7fq5ZO72IM0hG2reL4vIBMMswbLVpxwpDU6rkHpvDO0G3Jaj+n+K8OaIP9G02dtCKCMvMQ==" saltValue="GzpXfDR6ExlRfxy6LGwoeQ==" spinCount="100000" sheet="1" objects="1" scenarios="1"/>
  <protectedRanges>
    <protectedRange sqref="E10:G30 J10:J30" name="Caratteristiche giornata" securityDescriptor="O:WDG:WDD:(A;;CC;;;WD)"/>
    <protectedRange sqref="C10:C30" name="Giorni e Orari_1" securityDescriptor="O:WDG:WDD:(A;;CC;;;WD)"/>
    <protectedRange sqref="D10:D30" name="Giorni e Orari_3" securityDescriptor="O:WDG:WDD:(A;;CC;;;WD)"/>
  </protectedRanges>
  <dataConsolidate/>
  <mergeCells count="5">
    <mergeCell ref="B2:I2"/>
    <mergeCell ref="B3:I3"/>
    <mergeCell ref="B5:F5"/>
    <mergeCell ref="G5:I5"/>
    <mergeCell ref="B7:I7"/>
  </mergeCells>
  <conditionalFormatting sqref="B10:B30">
    <cfRule type="cellIs" dxfId="14" priority="1" operator="equal">
      <formula>"Domenica"</formula>
    </cfRule>
    <cfRule type="cellIs" dxfId="13" priority="2" operator="equal">
      <formula>"Sabato"</formula>
    </cfRule>
    <cfRule type="cellIs" dxfId="12" priority="3" operator="equal">
      <formula>"Venerdì"</formula>
    </cfRule>
    <cfRule type="cellIs" dxfId="11" priority="4" operator="equal">
      <formula>"Giovedì"</formula>
    </cfRule>
    <cfRule type="cellIs" dxfId="10" priority="5" operator="equal">
      <formula>"Mercoledì"</formula>
    </cfRule>
    <cfRule type="cellIs" dxfId="9" priority="6" operator="equal">
      <formula>"Martedì"</formula>
    </cfRule>
    <cfRule type="cellIs" dxfId="8" priority="7" operator="equal">
      <formula>"Lunedì"</formula>
    </cfRule>
  </conditionalFormatting>
  <conditionalFormatting sqref="B5:F5">
    <cfRule type="notContainsBlanks" dxfId="7" priority="31">
      <formula>LEN(TRIM(B5))&gt;0</formula>
    </cfRule>
  </conditionalFormatting>
  <conditionalFormatting sqref="C10:G30">
    <cfRule type="notContainsBlanks" dxfId="6" priority="29">
      <formula>LEN(TRIM(C10))&gt;0</formula>
    </cfRule>
  </conditionalFormatting>
  <conditionalFormatting sqref="I10:I30">
    <cfRule type="cellIs" dxfId="5" priority="32" operator="equal">
      <formula>"r"</formula>
    </cfRule>
    <cfRule type="cellIs" dxfId="4" priority="33" operator="equal">
      <formula>"a"</formula>
    </cfRule>
  </conditionalFormatting>
  <dataValidations count="13">
    <dataValidation allowBlank="1" showErrorMessage="1" sqref="B5:F5 B2:I3 J1:J1048576" xr:uid="{60BE8600-4B49-41F7-AEC3-A748FEE58B37}"/>
    <dataValidation allowBlank="1" showErrorMessage="1" promptTitle="INSERISCI I DATI GENERALI" prompt="Compila tutte le caselle colorate di giallo prima di procedere alla sezione successiva" sqref="B6 B4" xr:uid="{0C6A922D-8E4A-4A28-A010-6B33A4076D27}"/>
    <dataValidation type="list" allowBlank="1" showInputMessage="1" showErrorMessage="1" sqref="F10:G30" xr:uid="{382DF750-C599-4D93-ACF1-D755F532FC69}">
      <formula1>Docce</formula1>
    </dataValidation>
    <dataValidation allowBlank="1" showInputMessage="1" showErrorMessage="1" promptTitle="Tariffa applicata" prompt="La tariffa applicata viene inserita automaticamente a seconda delle caratteristiche selezionate. Modificare Età, Docce o Gratuito per modificare la tariffa. " sqref="E9:I9" xr:uid="{8F36D85A-A287-4FFF-8C28-E42145641FA3}"/>
    <dataValidation allowBlank="1" showInputMessage="1" showErrorMessage="1" promptTitle="Importo dovuto partecipanti" prompt="Per corsi gratuiti s’intende che i partecipanti non debbano pagare alcuna somma anche sottoforma di quota di tesseramento." sqref="G9" xr:uid="{1D8ECC32-1118-45FB-8463-7E6B48D9203F}"/>
    <dataValidation type="list" allowBlank="1" showInputMessage="1" showErrorMessage="1" errorTitle="ORARIO NON CONSENTITO" error="L'orario inserito non rientra nell'intervallo nel quale la struttura è prenotabile" sqref="C10:C30" xr:uid="{6961B2E8-039D-4B14-AAFE-4D9F19EFFE89}">
      <formula1>OreFasce</formula1>
    </dataValidation>
    <dataValidation type="list" allowBlank="1" showInputMessage="1" showErrorMessage="1" sqref="E10:E30" xr:uid="{02DA916D-6CC4-418D-A53D-358723A154A3}">
      <formula1>EtaPartecipanti</formula1>
    </dataValidation>
    <dataValidation allowBlank="1" showInputMessage="1" showErrorMessage="1" promptTitle="Età dei partecipanti" prompt="Selezionare la fascia d'età dei partecipanti, nel caso di più fasce orarie adiacenti con età differenti utilizzzare una riga per ogni tipologia di allenamento" sqref="E9" xr:uid="{CE72FF89-6C25-4008-86DB-1096C8775064}"/>
    <dataValidation allowBlank="1" showInputMessage="1" showErrorMessage="1" promptTitle="Seleziona il giorno" prompt="Selezionare il giorno esatto della partia. Elencare tutte le partite del campionato per il periodo per cui si chiede la concessione." sqref="B9" xr:uid="{1C310753-A326-46D5-9CB9-A044569DD60E}"/>
    <dataValidation allowBlank="1" showInputMessage="1" showErrorMessage="1" promptTitle="Utilizzo delle docce" prompt="Segnalare se durante le ore selezionate i partecipanti utilizzeranno o meno le docce. In caso di fasce orarie adiacenti con diveri utilizzi delle docce creare due righe differente per il medesimo giorno. " sqref="F9" xr:uid="{578103F8-5107-4D63-A671-6BA8D254D8E0}"/>
    <dataValidation type="list" allowBlank="1" showInputMessage="1" showErrorMessage="1" errorTitle="Data non corretta" error="Data inserita non coerente con il periodo di concessione richiesto" sqref="B10:B30" xr:uid="{B945DC2D-75AF-4D97-B239-2549FF1F351C}">
      <formula1>GiorniSettimana</formula1>
    </dataValidation>
    <dataValidation type="list" allowBlank="1" showInputMessage="1" showErrorMessage="1" sqref="H10:H30" xr:uid="{4B648777-8BA5-468F-B4D7-7C37596C8001}">
      <formula1>Tariffe</formula1>
    </dataValidation>
    <dataValidation type="list" allowBlank="1" showInputMessage="1" showErrorMessage="1" errorTitle="ORARIO NON CONSENTITO" error="L'orario inserito non rientra nell'intervallo nel quale la struttura è prenotabile" sqref="D10:D30" xr:uid="{0E9D42CB-06D5-406C-9652-70A9AFF3BB62}">
      <formula1>OFFSET(OreFasce,MATCH(C10,OreFasce,0),0,30-MATCH(C10,OreFasce,0),1)</formula1>
    </dataValidation>
  </dataValidations>
  <hyperlinks>
    <hyperlink ref="G5:I5" location="'Dati Generali'!A1" display="TORNA AI DATI GENERALI" xr:uid="{C1C07711-F293-468D-AA27-3EE69BD817A5}"/>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A59D8-6AAD-40F8-9BA7-AF34EC12B201}">
  <dimension ref="A1:V33"/>
  <sheetViews>
    <sheetView zoomScaleNormal="100" workbookViewId="0">
      <selection activeCell="C11" sqref="C11"/>
    </sheetView>
  </sheetViews>
  <sheetFormatPr defaultColWidth="0" defaultRowHeight="15" zeroHeight="1"/>
  <cols>
    <col min="1" max="1" width="3.7109375" style="59" customWidth="1"/>
    <col min="2" max="2" width="14.7109375" customWidth="1"/>
    <col min="3" max="4" width="12.7109375" customWidth="1"/>
    <col min="5" max="6" width="16.7109375" customWidth="1"/>
    <col min="7" max="7" width="15.7109375" customWidth="1"/>
    <col min="8" max="8" width="14.28515625" customWidth="1"/>
    <col min="9" max="9" width="3.7109375" customWidth="1"/>
    <col min="10" max="10" width="3.7109375" style="59" customWidth="1"/>
    <col min="11" max="11" width="12.85546875" hidden="1" customWidth="1"/>
    <col min="12" max="12" width="11.85546875" hidden="1" customWidth="1"/>
    <col min="13" max="13" width="14.7109375" hidden="1" customWidth="1"/>
    <col min="14" max="14" width="11" hidden="1" customWidth="1"/>
    <col min="15" max="15" width="9.140625" hidden="1" customWidth="1"/>
    <col min="16" max="16" width="12.5703125" hidden="1" customWidth="1"/>
    <col min="17" max="17" width="10.7109375" hidden="1" customWidth="1"/>
    <col min="18" max="18" width="11" hidden="1" customWidth="1"/>
    <col min="19" max="19" width="13" hidden="1" customWidth="1"/>
    <col min="20" max="20" width="18.28515625" hidden="1" customWidth="1"/>
    <col min="21" max="21" width="14.140625" hidden="1" customWidth="1"/>
    <col min="22" max="22" width="15.28515625" hidden="1" customWidth="1"/>
    <col min="23" max="16384" width="9.140625" hidden="1"/>
  </cols>
  <sheetData>
    <row r="1" spans="1:18" s="59" customFormat="1" ht="15" customHeight="1">
      <c r="O1" s="83" t="s">
        <v>114</v>
      </c>
      <c r="P1" s="83"/>
      <c r="Q1" s="83"/>
      <c r="R1" s="83" t="s">
        <v>118</v>
      </c>
    </row>
    <row r="2" spans="1:18" ht="20.25" thickBot="1">
      <c r="B2" s="177" t="s">
        <v>128</v>
      </c>
      <c r="C2" s="177"/>
      <c r="D2" s="177"/>
      <c r="E2" s="177"/>
      <c r="F2" s="177"/>
      <c r="G2" s="177"/>
      <c r="H2" s="177"/>
      <c r="I2" s="177"/>
      <c r="O2" s="2"/>
      <c r="P2" s="2"/>
      <c r="Q2" s="2"/>
      <c r="R2" s="2"/>
    </row>
    <row r="3" spans="1:18" s="16" customFormat="1" ht="68.099999999999994" customHeight="1" thickBot="1">
      <c r="A3" s="75"/>
      <c r="B3" s="149" t="s">
        <v>157</v>
      </c>
      <c r="C3" s="175"/>
      <c r="D3" s="175"/>
      <c r="E3" s="175"/>
      <c r="F3" s="175"/>
      <c r="G3" s="175"/>
      <c r="H3" s="175"/>
      <c r="I3" s="176"/>
      <c r="J3" s="90"/>
      <c r="K3" s="17"/>
      <c r="L3" s="17"/>
      <c r="M3" s="17"/>
      <c r="O3" s="35">
        <f>SUM(O10:O30)</f>
        <v>0</v>
      </c>
      <c r="P3" s="29"/>
      <c r="Q3" s="29"/>
      <c r="R3" s="29">
        <f>SUM(P10:P30)</f>
        <v>0</v>
      </c>
    </row>
    <row r="4" spans="1:18" s="16" customFormat="1" ht="6" customHeight="1" thickBot="1">
      <c r="A4" s="75"/>
      <c r="B4" s="96"/>
      <c r="C4" s="96"/>
      <c r="D4" s="96"/>
      <c r="E4" s="96"/>
      <c r="F4" s="96"/>
      <c r="G4" s="96"/>
      <c r="H4" s="96"/>
      <c r="I4" s="96"/>
      <c r="J4" s="90"/>
      <c r="K4" s="17"/>
      <c r="L4" s="17"/>
      <c r="M4" s="17"/>
      <c r="O4" s="35"/>
      <c r="P4" s="29"/>
      <c r="Q4" s="29"/>
      <c r="R4" s="29"/>
    </row>
    <row r="5" spans="1:18" s="16" customFormat="1" ht="21" customHeight="1" thickBot="1">
      <c r="A5" s="75"/>
      <c r="B5" s="186" t="str">
        <f>IF('Dati Generali'!G20="r","!!!!! COMPLETARE LA SEZIONE DATI GENERALI !!!!!",IF(ISNA(MATCH("r",I10:I33,0)),"","ATTENZIONE RIGA NON COMPLETA"))</f>
        <v>!!!!! COMPLETARE LA SEZIONE DATI GENERALI !!!!!</v>
      </c>
      <c r="C5" s="187"/>
      <c r="D5" s="187"/>
      <c r="E5" s="187"/>
      <c r="F5" s="187"/>
      <c r="G5" s="188" t="s">
        <v>119</v>
      </c>
      <c r="H5" s="189"/>
      <c r="I5" s="190"/>
      <c r="J5" s="90"/>
      <c r="K5" s="17"/>
      <c r="L5" s="17"/>
      <c r="M5" s="17"/>
      <c r="O5" s="35"/>
      <c r="P5" s="29"/>
      <c r="Q5" s="29"/>
      <c r="R5" s="29"/>
    </row>
    <row r="6" spans="1:18" s="16" customFormat="1" ht="6" customHeight="1" thickBot="1">
      <c r="A6" s="75"/>
      <c r="B6" s="96"/>
      <c r="C6" s="96"/>
      <c r="D6" s="96"/>
      <c r="E6" s="96"/>
      <c r="F6" s="96"/>
      <c r="G6" s="96"/>
      <c r="H6" s="96"/>
      <c r="I6" s="96"/>
      <c r="J6" s="90"/>
      <c r="K6" s="17"/>
      <c r="L6" s="17"/>
      <c r="M6" s="17"/>
      <c r="O6" s="35"/>
      <c r="P6" s="29"/>
      <c r="Q6" s="29"/>
      <c r="R6" s="29"/>
    </row>
    <row r="7" spans="1:18" ht="21" customHeight="1" thickBot="1">
      <c r="A7" s="54"/>
      <c r="B7" s="194" t="s">
        <v>134</v>
      </c>
      <c r="C7" s="195"/>
      <c r="D7" s="195"/>
      <c r="E7" s="195"/>
      <c r="F7" s="195"/>
      <c r="G7" s="195"/>
      <c r="H7" s="195"/>
      <c r="I7" s="196"/>
      <c r="J7" s="98"/>
      <c r="K7" s="178" t="s">
        <v>57</v>
      </c>
      <c r="L7" s="179"/>
      <c r="M7" s="179"/>
      <c r="N7" s="179"/>
      <c r="O7" s="179"/>
      <c r="P7" s="179"/>
      <c r="Q7" s="179"/>
      <c r="R7" s="180"/>
    </row>
    <row r="8" spans="1:18" ht="21" customHeight="1">
      <c r="A8" s="54"/>
      <c r="B8" s="110" t="s">
        <v>131</v>
      </c>
      <c r="C8" s="103"/>
      <c r="D8" s="104" t="s">
        <v>132</v>
      </c>
      <c r="E8" s="105" t="str">
        <f>IF(DataInizio&gt;0,DataInizio,"-")</f>
        <v>-</v>
      </c>
      <c r="F8" s="104" t="s">
        <v>133</v>
      </c>
      <c r="G8" s="105" t="str">
        <f>IF(DataFine&gt;0,DataFine,"-")</f>
        <v>-</v>
      </c>
      <c r="H8" s="101"/>
      <c r="I8" s="102"/>
      <c r="J8" s="98"/>
      <c r="K8" s="37"/>
      <c r="L8" s="37"/>
      <c r="M8" s="37"/>
      <c r="N8" s="37"/>
      <c r="O8" s="37"/>
      <c r="P8" s="37"/>
      <c r="Q8" s="37"/>
      <c r="R8" s="37"/>
    </row>
    <row r="9" spans="1:18" ht="21" customHeight="1">
      <c r="A9" s="54"/>
      <c r="B9" s="111" t="s">
        <v>74</v>
      </c>
      <c r="C9" s="112" t="s">
        <v>35</v>
      </c>
      <c r="D9" s="112" t="s">
        <v>36</v>
      </c>
      <c r="E9" s="113" t="s">
        <v>76</v>
      </c>
      <c r="F9" s="112" t="s">
        <v>77</v>
      </c>
      <c r="G9" s="112" t="s">
        <v>78</v>
      </c>
      <c r="H9" s="113" t="s">
        <v>75</v>
      </c>
      <c r="I9" s="114"/>
      <c r="J9" s="99"/>
      <c r="K9" s="15" t="s">
        <v>37</v>
      </c>
      <c r="L9" s="15" t="s">
        <v>40</v>
      </c>
      <c r="M9" s="15" t="s">
        <v>38</v>
      </c>
      <c r="N9" s="15" t="s">
        <v>39</v>
      </c>
      <c r="O9" s="15" t="s">
        <v>117</v>
      </c>
      <c r="P9" s="15" t="s">
        <v>136</v>
      </c>
      <c r="Q9" s="15" t="s">
        <v>61</v>
      </c>
      <c r="R9" s="15" t="s">
        <v>54</v>
      </c>
    </row>
    <row r="10" spans="1:18" ht="15.75">
      <c r="A10" s="54"/>
      <c r="B10" s="40"/>
      <c r="C10" s="41"/>
      <c r="D10" s="22"/>
      <c r="E10" s="42"/>
      <c r="F10" s="42"/>
      <c r="G10" s="42"/>
      <c r="H10" s="24"/>
      <c r="I10" s="43" t="str">
        <f>IF(AND(ISBLANK(B10),ISBLANK(C10),ISBLANK(D10),ISBLANK(E10),ISBLANK(F10),ISBLANK(G10)),"",IF(NOT(OR(ISBLANK(B10),ISBLANK(C10),ISBLANK(D10),ISBLANK(E10),ISBLANK(F10),ISBLANK(G10))),"a","r"))</f>
        <v/>
      </c>
      <c r="J10" s="100"/>
      <c r="K10" s="12" t="s">
        <v>15</v>
      </c>
      <c r="L10" s="5" t="str">
        <f t="array" ref="L10">IFERROR(INDEX(Parametri!$B$1:$F$62, MATCH(1, (H10=Parametri!$B$1:$B$62) * (K10=Parametri!$C$1:$C$62) * (F10=Parametri!$D$1:$D$62) * ("Si"=Parametri!$E$1:$E$62), 0), 5),"-")</f>
        <v>-</v>
      </c>
      <c r="M10" s="5" t="str">
        <f t="array" ref="M10">IFERROR(INDEX(Parametri!$B$1:$F$62, MATCH(1, (H10=Parametri!$B$1:$B$62) * (K10=Parametri!$C$1:$C$62) * (F10=Parametri!$D$1:$D$62) * ("No"=Parametri!$E$1:$E$62), 0), 5),"-")</f>
        <v>-</v>
      </c>
      <c r="N10" s="4">
        <f t="shared" ref="N10:N30" si="0">D10-C10</f>
        <v>0</v>
      </c>
      <c r="O10" s="10">
        <f>(HOUR(N10)+MINUTE(N10)/60)</f>
        <v>0</v>
      </c>
      <c r="P10" s="8" t="str">
        <f>IFERROR((HOUR(N10)+MINUTE(N10)/60)*IF(AND(B10&gt;Parametri!$L$2,'Partite Puntuali'!B10&lt;Parametri!$M$2),'Partite Puntuali'!L10,'Partite Puntuali'!M10)*R10,"-")</f>
        <v>-</v>
      </c>
      <c r="Q10" s="8"/>
      <c r="R10" s="10">
        <f>IF('Dati Generali'!$G$18="Si",1,1.2)</f>
        <v>1.2</v>
      </c>
    </row>
    <row r="11" spans="1:18" ht="15.75">
      <c r="A11" s="54"/>
      <c r="B11" s="40"/>
      <c r="C11" s="41"/>
      <c r="D11" s="22"/>
      <c r="E11" s="42"/>
      <c r="F11" s="42"/>
      <c r="G11" s="42"/>
      <c r="H11" s="24"/>
      <c r="I11" s="43" t="str">
        <f t="shared" ref="I11:I30" si="1">IF(AND(ISBLANK(B11),ISBLANK(C11),ISBLANK(D11),ISBLANK(E11),ISBLANK(F11),ISBLANK(G11)),"",IF(NOT(OR(ISBLANK(B11),ISBLANK(C11),ISBLANK(D11),ISBLANK(E11),ISBLANK(F11),ISBLANK(G11))),"a","r"))</f>
        <v/>
      </c>
      <c r="J11" s="100"/>
      <c r="K11" s="12" t="s">
        <v>15</v>
      </c>
      <c r="L11" s="5" t="str">
        <f t="array" ref="L11">IFERROR(INDEX(Parametri!$B$1:$F$62, MATCH(1, (H11=Parametri!$B$1:$B$62) * (K11=Parametri!$C$1:$C$62) * (F11=Parametri!$D$1:$D$62) * ("Si"=Parametri!$E$1:$E$62), 0), 5),"-")</f>
        <v>-</v>
      </c>
      <c r="M11" s="5" t="str">
        <f t="array" ref="M11">IFERROR(INDEX(Parametri!$B$1:$F$62, MATCH(1, (H11=Parametri!$B$1:$B$62) * (K11=Parametri!$C$1:$C$62) * (F11=Parametri!$D$1:$D$62) * ("No"=Parametri!$E$1:$E$62), 0), 5),"-")</f>
        <v>-</v>
      </c>
      <c r="N11" s="4">
        <f t="shared" si="0"/>
        <v>0</v>
      </c>
      <c r="O11" s="10">
        <f t="shared" ref="O11:O30" si="2">(HOUR(N11)+MINUTE(N11)/60)</f>
        <v>0</v>
      </c>
      <c r="P11" s="8" t="str">
        <f t="shared" ref="P11:P30" si="3">IFERROR((HOUR(N11)+MINUTE(N11)/60)*M11*R11,"-")</f>
        <v>-</v>
      </c>
      <c r="Q11" s="8"/>
      <c r="R11" s="10">
        <f>IF('Dati Generali'!$G$18="Si",1,1.2)</f>
        <v>1.2</v>
      </c>
    </row>
    <row r="12" spans="1:18" ht="15.75">
      <c r="A12" s="54"/>
      <c r="B12" s="40"/>
      <c r="C12" s="41"/>
      <c r="D12" s="22"/>
      <c r="E12" s="42"/>
      <c r="F12" s="42"/>
      <c r="G12" s="42"/>
      <c r="H12" s="24"/>
      <c r="I12" s="43" t="str">
        <f t="shared" si="1"/>
        <v/>
      </c>
      <c r="J12" s="100"/>
      <c r="K12" s="12" t="s">
        <v>15</v>
      </c>
      <c r="L12" s="5" t="str">
        <f t="array" ref="L12">IFERROR(INDEX(Parametri!$B$1:$F$62, MATCH(1, (H12=Parametri!$B$1:$B$62) * (K12=Parametri!$C$1:$C$62) * (F12=Parametri!$D$1:$D$62) * ("Si"=Parametri!$E$1:$E$62), 0), 5),"-")</f>
        <v>-</v>
      </c>
      <c r="M12" s="5" t="str">
        <f t="array" ref="M12">IFERROR(INDEX(Parametri!$B$1:$F$62, MATCH(1, (H12=Parametri!$B$1:$B$62) * (K12=Parametri!$C$1:$C$62) * (F12=Parametri!$D$1:$D$62) * ("No"=Parametri!$E$1:$E$62), 0), 5),"-")</f>
        <v>-</v>
      </c>
      <c r="N12" s="4">
        <f t="shared" si="0"/>
        <v>0</v>
      </c>
      <c r="O12" s="10">
        <f t="shared" si="2"/>
        <v>0</v>
      </c>
      <c r="P12" s="8" t="str">
        <f t="shared" si="3"/>
        <v>-</v>
      </c>
      <c r="Q12" s="8"/>
      <c r="R12" s="10">
        <f>IF('Dati Generali'!$G$18="Si",1,1.2)</f>
        <v>1.2</v>
      </c>
    </row>
    <row r="13" spans="1:18" ht="15.75">
      <c r="A13" s="54"/>
      <c r="B13" s="40"/>
      <c r="C13" s="41"/>
      <c r="D13" s="22"/>
      <c r="E13" s="42"/>
      <c r="F13" s="42"/>
      <c r="G13" s="42"/>
      <c r="H13" s="24"/>
      <c r="I13" s="43" t="str">
        <f t="shared" si="1"/>
        <v/>
      </c>
      <c r="J13" s="100"/>
      <c r="K13" s="12" t="s">
        <v>15</v>
      </c>
      <c r="L13" s="5" t="str">
        <f t="array" ref="L13">IFERROR(INDEX(Parametri!$B$1:$F$62, MATCH(1, (H13=Parametri!$B$1:$B$62) * (K13=Parametri!$C$1:$C$62) * (F13=Parametri!$D$1:$D$62) * ("Si"=Parametri!$E$1:$E$62), 0), 5),"-")</f>
        <v>-</v>
      </c>
      <c r="M13" s="5" t="str">
        <f t="array" ref="M13">IFERROR(INDEX(Parametri!$B$1:$F$62, MATCH(1, (H13=Parametri!$B$1:$B$62) * (K13=Parametri!$C$1:$C$62) * (F13=Parametri!$D$1:$D$62) * ("No"=Parametri!$E$1:$E$62), 0), 5),"-")</f>
        <v>-</v>
      </c>
      <c r="N13" s="4">
        <f t="shared" si="0"/>
        <v>0</v>
      </c>
      <c r="O13" s="10">
        <f t="shared" si="2"/>
        <v>0</v>
      </c>
      <c r="P13" s="8" t="str">
        <f t="shared" si="3"/>
        <v>-</v>
      </c>
      <c r="Q13" s="8"/>
      <c r="R13" s="10">
        <f>IF('Dati Generali'!$G$18="Si",1,1.2)</f>
        <v>1.2</v>
      </c>
    </row>
    <row r="14" spans="1:18" ht="15.75">
      <c r="A14" s="54"/>
      <c r="B14" s="40"/>
      <c r="C14" s="41"/>
      <c r="D14" s="22"/>
      <c r="E14" s="42"/>
      <c r="F14" s="42"/>
      <c r="G14" s="42"/>
      <c r="H14" s="24"/>
      <c r="I14" s="43" t="str">
        <f t="shared" si="1"/>
        <v/>
      </c>
      <c r="J14" s="100"/>
      <c r="K14" s="12" t="s">
        <v>15</v>
      </c>
      <c r="L14" s="5" t="str">
        <f t="array" ref="L14">IFERROR(INDEX(Parametri!$B$1:$F$62, MATCH(1, (H14=Parametri!$B$1:$B$62) * (K14=Parametri!$C$1:$C$62) * (F14=Parametri!$D$1:$D$62) * ("Si"=Parametri!$E$1:$E$62), 0), 5),"-")</f>
        <v>-</v>
      </c>
      <c r="M14" s="5" t="str">
        <f t="array" ref="M14">IFERROR(INDEX(Parametri!$B$1:$F$62, MATCH(1, (H14=Parametri!$B$1:$B$62) * (K14=Parametri!$C$1:$C$62) * (F14=Parametri!$D$1:$D$62) * ("No"=Parametri!$E$1:$E$62), 0), 5),"-")</f>
        <v>-</v>
      </c>
      <c r="N14" s="4">
        <f t="shared" si="0"/>
        <v>0</v>
      </c>
      <c r="O14" s="10">
        <f t="shared" si="2"/>
        <v>0</v>
      </c>
      <c r="P14" s="8" t="str">
        <f t="shared" si="3"/>
        <v>-</v>
      </c>
      <c r="Q14" s="8"/>
      <c r="R14" s="10">
        <f>IF('Dati Generali'!$G$18="Si",1,1.2)</f>
        <v>1.2</v>
      </c>
    </row>
    <row r="15" spans="1:18" ht="15.75">
      <c r="A15" s="54"/>
      <c r="B15" s="40"/>
      <c r="C15" s="41"/>
      <c r="D15" s="22"/>
      <c r="E15" s="42"/>
      <c r="F15" s="42"/>
      <c r="G15" s="42"/>
      <c r="H15" s="24"/>
      <c r="I15" s="43" t="str">
        <f t="shared" si="1"/>
        <v/>
      </c>
      <c r="J15" s="100"/>
      <c r="K15" s="12" t="s">
        <v>15</v>
      </c>
      <c r="L15" s="5" t="str">
        <f t="array" ref="L15">IFERROR(INDEX(Parametri!$B$1:$F$62, MATCH(1, (H15=Parametri!$B$1:$B$62) * (K15=Parametri!$C$1:$C$62) * (F15=Parametri!$D$1:$D$62) * ("Si"=Parametri!$E$1:$E$62), 0), 5),"-")</f>
        <v>-</v>
      </c>
      <c r="M15" s="5" t="str">
        <f t="array" ref="M15">IFERROR(INDEX(Parametri!$B$1:$F$62, MATCH(1, (H15=Parametri!$B$1:$B$62) * (K15=Parametri!$C$1:$C$62) * (F15=Parametri!$D$1:$D$62) * ("No"=Parametri!$E$1:$E$62), 0), 5),"-")</f>
        <v>-</v>
      </c>
      <c r="N15" s="4">
        <f t="shared" si="0"/>
        <v>0</v>
      </c>
      <c r="O15" s="10">
        <f t="shared" si="2"/>
        <v>0</v>
      </c>
      <c r="P15" s="8" t="str">
        <f t="shared" si="3"/>
        <v>-</v>
      </c>
      <c r="Q15" s="8"/>
      <c r="R15" s="10">
        <f>IF('Dati Generali'!$G$18="Si",1,1.2)</f>
        <v>1.2</v>
      </c>
    </row>
    <row r="16" spans="1:18" ht="15.75">
      <c r="A16" s="54"/>
      <c r="B16" s="40"/>
      <c r="C16" s="41"/>
      <c r="D16" s="22"/>
      <c r="E16" s="42"/>
      <c r="F16" s="42"/>
      <c r="G16" s="42"/>
      <c r="H16" s="24"/>
      <c r="I16" s="43" t="str">
        <f t="shared" si="1"/>
        <v/>
      </c>
      <c r="J16" s="100"/>
      <c r="K16" s="12" t="s">
        <v>15</v>
      </c>
      <c r="L16" s="5" t="str">
        <f t="array" ref="L16">IFERROR(INDEX(Parametri!$B$1:$F$62, MATCH(1, (H16=Parametri!$B$1:$B$62) * (K16=Parametri!$C$1:$C$62) * (F16=Parametri!$D$1:$D$62) * ("Si"=Parametri!$E$1:$E$62), 0), 5),"-")</f>
        <v>-</v>
      </c>
      <c r="M16" s="5" t="str">
        <f t="array" ref="M16">IFERROR(INDEX(Parametri!$B$1:$F$62, MATCH(1, (H16=Parametri!$B$1:$B$62) * (K16=Parametri!$C$1:$C$62) * (F16=Parametri!$D$1:$D$62) * ("No"=Parametri!$E$1:$E$62), 0), 5),"-")</f>
        <v>-</v>
      </c>
      <c r="N16" s="4">
        <f t="shared" si="0"/>
        <v>0</v>
      </c>
      <c r="O16" s="10">
        <f t="shared" si="2"/>
        <v>0</v>
      </c>
      <c r="P16" s="8" t="str">
        <f t="shared" si="3"/>
        <v>-</v>
      </c>
      <c r="Q16" s="8"/>
      <c r="R16" s="10">
        <f>IF('Dati Generali'!$G$18="Si",1,1.2)</f>
        <v>1.2</v>
      </c>
    </row>
    <row r="17" spans="1:18" ht="15.75">
      <c r="A17" s="54"/>
      <c r="B17" s="40"/>
      <c r="C17" s="41"/>
      <c r="D17" s="22"/>
      <c r="E17" s="42"/>
      <c r="F17" s="42"/>
      <c r="G17" s="42"/>
      <c r="H17" s="24"/>
      <c r="I17" s="43" t="str">
        <f t="shared" si="1"/>
        <v/>
      </c>
      <c r="J17" s="100"/>
      <c r="K17" s="12" t="s">
        <v>15</v>
      </c>
      <c r="L17" s="5" t="str">
        <f t="array" ref="L17">IFERROR(INDEX(Parametri!$B$1:$F$62, MATCH(1, (H17=Parametri!$B$1:$B$62) * (K17=Parametri!$C$1:$C$62) * (F17=Parametri!$D$1:$D$62) * ("Si"=Parametri!$E$1:$E$62), 0), 5),"-")</f>
        <v>-</v>
      </c>
      <c r="M17" s="5" t="str">
        <f t="array" ref="M17">IFERROR(INDEX(Parametri!$B$1:$F$62, MATCH(1, (H17=Parametri!$B$1:$B$62) * (K17=Parametri!$C$1:$C$62) * (F17=Parametri!$D$1:$D$62) * ("No"=Parametri!$E$1:$E$62), 0), 5),"-")</f>
        <v>-</v>
      </c>
      <c r="N17" s="4">
        <f t="shared" si="0"/>
        <v>0</v>
      </c>
      <c r="O17" s="10">
        <f t="shared" si="2"/>
        <v>0</v>
      </c>
      <c r="P17" s="8" t="str">
        <f t="shared" si="3"/>
        <v>-</v>
      </c>
      <c r="Q17" s="8"/>
      <c r="R17" s="10">
        <f>IF('Dati Generali'!$G$18="Si",1,1.2)</f>
        <v>1.2</v>
      </c>
    </row>
    <row r="18" spans="1:18" ht="15.75">
      <c r="A18" s="54"/>
      <c r="B18" s="40"/>
      <c r="C18" s="41"/>
      <c r="D18" s="22"/>
      <c r="E18" s="42"/>
      <c r="F18" s="42"/>
      <c r="G18" s="42"/>
      <c r="H18" s="24"/>
      <c r="I18" s="43" t="str">
        <f t="shared" si="1"/>
        <v/>
      </c>
      <c r="J18" s="100"/>
      <c r="K18" s="12" t="s">
        <v>15</v>
      </c>
      <c r="L18" s="5" t="str">
        <f t="array" ref="L18">IFERROR(INDEX(Parametri!$B$1:$F$62, MATCH(1, (H18=Parametri!$B$1:$B$62) * (K18=Parametri!$C$1:$C$62) * (F18=Parametri!$D$1:$D$62) * ("Si"=Parametri!$E$1:$E$62), 0), 5),"-")</f>
        <v>-</v>
      </c>
      <c r="M18" s="5" t="str">
        <f t="array" ref="M18">IFERROR(INDEX(Parametri!$B$1:$F$62, MATCH(1, (H18=Parametri!$B$1:$B$62) * (K18=Parametri!$C$1:$C$62) * (F18=Parametri!$D$1:$D$62) * ("No"=Parametri!$E$1:$E$62), 0), 5),"-")</f>
        <v>-</v>
      </c>
      <c r="N18" s="4">
        <f t="shared" si="0"/>
        <v>0</v>
      </c>
      <c r="O18" s="10">
        <f t="shared" si="2"/>
        <v>0</v>
      </c>
      <c r="P18" s="8" t="str">
        <f t="shared" si="3"/>
        <v>-</v>
      </c>
      <c r="Q18" s="8"/>
      <c r="R18" s="10">
        <f>IF('Dati Generali'!$G$18="Si",1,1.2)</f>
        <v>1.2</v>
      </c>
    </row>
    <row r="19" spans="1:18" ht="15.75">
      <c r="A19" s="54"/>
      <c r="B19" s="40"/>
      <c r="C19" s="41"/>
      <c r="D19" s="22"/>
      <c r="E19" s="42"/>
      <c r="F19" s="42"/>
      <c r="G19" s="42"/>
      <c r="H19" s="24"/>
      <c r="I19" s="43" t="str">
        <f t="shared" si="1"/>
        <v/>
      </c>
      <c r="J19" s="100"/>
      <c r="K19" s="12" t="s">
        <v>15</v>
      </c>
      <c r="L19" s="5" t="str">
        <f t="array" ref="L19">IFERROR(INDEX(Parametri!$B$1:$F$62, MATCH(1, (H19=Parametri!$B$1:$B$62) * (K19=Parametri!$C$1:$C$62) * (F19=Parametri!$D$1:$D$62) * ("Si"=Parametri!$E$1:$E$62), 0), 5),"-")</f>
        <v>-</v>
      </c>
      <c r="M19" s="5" t="str">
        <f t="array" ref="M19">IFERROR(INDEX(Parametri!$B$1:$F$62, MATCH(1, (H19=Parametri!$B$1:$B$62) * (K19=Parametri!$C$1:$C$62) * (F19=Parametri!$D$1:$D$62) * ("No"=Parametri!$E$1:$E$62), 0), 5),"-")</f>
        <v>-</v>
      </c>
      <c r="N19" s="4">
        <f t="shared" si="0"/>
        <v>0</v>
      </c>
      <c r="O19" s="10">
        <f t="shared" si="2"/>
        <v>0</v>
      </c>
      <c r="P19" s="8" t="str">
        <f t="shared" si="3"/>
        <v>-</v>
      </c>
      <c r="Q19" s="8"/>
      <c r="R19" s="10">
        <f>IF('Dati Generali'!$G$18="Si",1,1.2)</f>
        <v>1.2</v>
      </c>
    </row>
    <row r="20" spans="1:18" ht="15.75">
      <c r="A20" s="54"/>
      <c r="B20" s="40"/>
      <c r="C20" s="41"/>
      <c r="D20" s="22"/>
      <c r="E20" s="42"/>
      <c r="F20" s="42"/>
      <c r="G20" s="42"/>
      <c r="H20" s="24"/>
      <c r="I20" s="43" t="str">
        <f t="shared" si="1"/>
        <v/>
      </c>
      <c r="J20" s="100"/>
      <c r="K20" s="12" t="s">
        <v>15</v>
      </c>
      <c r="L20" s="5" t="str">
        <f t="array" ref="L20">IFERROR(INDEX(Parametri!$B$1:$F$62, MATCH(1, (H20=Parametri!$B$1:$B$62) * (K20=Parametri!$C$1:$C$62) * (F20=Parametri!$D$1:$D$62) * ("Si"=Parametri!$E$1:$E$62), 0), 5),"-")</f>
        <v>-</v>
      </c>
      <c r="M20" s="5" t="str">
        <f t="array" ref="M20">IFERROR(INDEX(Parametri!$B$1:$F$62, MATCH(1, (H20=Parametri!$B$1:$B$62) * (K20=Parametri!$C$1:$C$62) * (F20=Parametri!$D$1:$D$62) * ("No"=Parametri!$E$1:$E$62), 0), 5),"-")</f>
        <v>-</v>
      </c>
      <c r="N20" s="4">
        <f t="shared" si="0"/>
        <v>0</v>
      </c>
      <c r="O20" s="10">
        <f t="shared" si="2"/>
        <v>0</v>
      </c>
      <c r="P20" s="8" t="str">
        <f t="shared" si="3"/>
        <v>-</v>
      </c>
      <c r="Q20" s="8"/>
      <c r="R20" s="10">
        <f>IF('Dati Generali'!$G$18="Si",1,1.2)</f>
        <v>1.2</v>
      </c>
    </row>
    <row r="21" spans="1:18" ht="15.75">
      <c r="A21" s="54"/>
      <c r="B21" s="40"/>
      <c r="C21" s="41"/>
      <c r="D21" s="22"/>
      <c r="E21" s="42"/>
      <c r="F21" s="42"/>
      <c r="G21" s="42"/>
      <c r="H21" s="24"/>
      <c r="I21" s="43" t="str">
        <f t="shared" si="1"/>
        <v/>
      </c>
      <c r="J21" s="100"/>
      <c r="K21" s="12" t="s">
        <v>15</v>
      </c>
      <c r="L21" s="5" t="str">
        <f t="array" ref="L21">IFERROR(INDEX(Parametri!$B$1:$F$62, MATCH(1, (H21=Parametri!$B$1:$B$62) * (K21=Parametri!$C$1:$C$62) * (F21=Parametri!$D$1:$D$62) * ("Si"=Parametri!$E$1:$E$62), 0), 5),"-")</f>
        <v>-</v>
      </c>
      <c r="M21" s="5" t="str">
        <f t="array" ref="M21">IFERROR(INDEX(Parametri!$B$1:$F$62, MATCH(1, (H21=Parametri!$B$1:$B$62) * (K21=Parametri!$C$1:$C$62) * (F21=Parametri!$D$1:$D$62) * ("No"=Parametri!$E$1:$E$62), 0), 5),"-")</f>
        <v>-</v>
      </c>
      <c r="N21" s="4">
        <f t="shared" si="0"/>
        <v>0</v>
      </c>
      <c r="O21" s="10">
        <f t="shared" si="2"/>
        <v>0</v>
      </c>
      <c r="P21" s="8" t="str">
        <f t="shared" si="3"/>
        <v>-</v>
      </c>
      <c r="Q21" s="8"/>
      <c r="R21" s="10">
        <f>IF('Dati Generali'!$G$18="Si",1,1.2)</f>
        <v>1.2</v>
      </c>
    </row>
    <row r="22" spans="1:18" ht="15.75">
      <c r="A22" s="54"/>
      <c r="B22" s="40"/>
      <c r="C22" s="41"/>
      <c r="D22" s="22"/>
      <c r="E22" s="42"/>
      <c r="F22" s="42"/>
      <c r="G22" s="42"/>
      <c r="H22" s="24"/>
      <c r="I22" s="43" t="str">
        <f t="shared" si="1"/>
        <v/>
      </c>
      <c r="J22" s="100"/>
      <c r="K22" s="12" t="s">
        <v>15</v>
      </c>
      <c r="L22" s="5" t="str">
        <f t="array" ref="L22">IFERROR(INDEX(Parametri!$B$1:$F$62, MATCH(1, (H22=Parametri!$B$1:$B$62) * (K22=Parametri!$C$1:$C$62) * (F22=Parametri!$D$1:$D$62) * ("Si"=Parametri!$E$1:$E$62), 0), 5),"-")</f>
        <v>-</v>
      </c>
      <c r="M22" s="5" t="str">
        <f t="array" ref="M22">IFERROR(INDEX(Parametri!$B$1:$F$62, MATCH(1, (H22=Parametri!$B$1:$B$62) * (K22=Parametri!$C$1:$C$62) * (F22=Parametri!$D$1:$D$62) * ("No"=Parametri!$E$1:$E$62), 0), 5),"-")</f>
        <v>-</v>
      </c>
      <c r="N22" s="4">
        <f t="shared" si="0"/>
        <v>0</v>
      </c>
      <c r="O22" s="10">
        <f t="shared" si="2"/>
        <v>0</v>
      </c>
      <c r="P22" s="8" t="str">
        <f t="shared" si="3"/>
        <v>-</v>
      </c>
      <c r="Q22" s="8"/>
      <c r="R22" s="10">
        <f>IF('Dati Generali'!$G$18="Si",1,1.2)</f>
        <v>1.2</v>
      </c>
    </row>
    <row r="23" spans="1:18" ht="15.75">
      <c r="A23" s="54"/>
      <c r="B23" s="40"/>
      <c r="C23" s="41"/>
      <c r="D23" s="22"/>
      <c r="E23" s="42"/>
      <c r="F23" s="42"/>
      <c r="G23" s="42"/>
      <c r="H23" s="24"/>
      <c r="I23" s="43" t="str">
        <f t="shared" si="1"/>
        <v/>
      </c>
      <c r="J23" s="100"/>
      <c r="K23" s="12" t="s">
        <v>15</v>
      </c>
      <c r="L23" s="5" t="str">
        <f t="array" ref="L23">IFERROR(INDEX(Parametri!$B$1:$F$62, MATCH(1, (H23=Parametri!$B$1:$B$62) * (K23=Parametri!$C$1:$C$62) * (F23=Parametri!$D$1:$D$62) * ("Si"=Parametri!$E$1:$E$62), 0), 5),"-")</f>
        <v>-</v>
      </c>
      <c r="M23" s="5" t="str">
        <f t="array" ref="M23">IFERROR(INDEX(Parametri!$B$1:$F$62, MATCH(1, (H23=Parametri!$B$1:$B$62) * (K23=Parametri!$C$1:$C$62) * (F23=Parametri!$D$1:$D$62) * ("No"=Parametri!$E$1:$E$62), 0), 5),"-")</f>
        <v>-</v>
      </c>
      <c r="N23" s="4">
        <f t="shared" si="0"/>
        <v>0</v>
      </c>
      <c r="O23" s="10">
        <f t="shared" si="2"/>
        <v>0</v>
      </c>
      <c r="P23" s="8" t="str">
        <f t="shared" si="3"/>
        <v>-</v>
      </c>
      <c r="Q23" s="8"/>
      <c r="R23" s="10">
        <f>IF('Dati Generali'!$G$18="Si",1,1.2)</f>
        <v>1.2</v>
      </c>
    </row>
    <row r="24" spans="1:18" ht="15.75">
      <c r="A24" s="54"/>
      <c r="B24" s="40"/>
      <c r="C24" s="41"/>
      <c r="D24" s="22"/>
      <c r="E24" s="42"/>
      <c r="F24" s="42"/>
      <c r="G24" s="42"/>
      <c r="H24" s="24"/>
      <c r="I24" s="43" t="str">
        <f t="shared" si="1"/>
        <v/>
      </c>
      <c r="J24" s="100"/>
      <c r="K24" s="12" t="s">
        <v>15</v>
      </c>
      <c r="L24" s="5" t="str">
        <f t="array" ref="L24">IFERROR(INDEX(Parametri!$B$1:$F$62, MATCH(1, (H24=Parametri!$B$1:$B$62) * (K24=Parametri!$C$1:$C$62) * (F24=Parametri!$D$1:$D$62) * ("Si"=Parametri!$E$1:$E$62), 0), 5),"-")</f>
        <v>-</v>
      </c>
      <c r="M24" s="5" t="str">
        <f t="array" ref="M24">IFERROR(INDEX(Parametri!$B$1:$F$62, MATCH(1, (H24=Parametri!$B$1:$B$62) * (K24=Parametri!$C$1:$C$62) * (F24=Parametri!$D$1:$D$62) * ("No"=Parametri!$E$1:$E$62), 0), 5),"-")</f>
        <v>-</v>
      </c>
      <c r="N24" s="4">
        <f t="shared" si="0"/>
        <v>0</v>
      </c>
      <c r="O24" s="10">
        <f t="shared" si="2"/>
        <v>0</v>
      </c>
      <c r="P24" s="8" t="str">
        <f t="shared" si="3"/>
        <v>-</v>
      </c>
      <c r="Q24" s="8"/>
      <c r="R24" s="10">
        <f>IF('Dati Generali'!$G$18="Si",1,1.2)</f>
        <v>1.2</v>
      </c>
    </row>
    <row r="25" spans="1:18" ht="15.75">
      <c r="A25" s="54"/>
      <c r="B25" s="40"/>
      <c r="C25" s="41"/>
      <c r="D25" s="22"/>
      <c r="E25" s="42"/>
      <c r="F25" s="42"/>
      <c r="G25" s="42"/>
      <c r="H25" s="24"/>
      <c r="I25" s="43" t="str">
        <f t="shared" si="1"/>
        <v/>
      </c>
      <c r="J25" s="100"/>
      <c r="K25" s="12" t="s">
        <v>15</v>
      </c>
      <c r="L25" s="5" t="str">
        <f t="array" ref="L25">IFERROR(INDEX(Parametri!$B$1:$F$62, MATCH(1, (H25=Parametri!$B$1:$B$62) * (K25=Parametri!$C$1:$C$62) * (F25=Parametri!$D$1:$D$62) * ("Si"=Parametri!$E$1:$E$62), 0), 5),"-")</f>
        <v>-</v>
      </c>
      <c r="M25" s="5" t="str">
        <f t="array" ref="M25">IFERROR(INDEX(Parametri!$B$1:$F$62, MATCH(1, (H25=Parametri!$B$1:$B$62) * (K25=Parametri!$C$1:$C$62) * (F25=Parametri!$D$1:$D$62) * ("No"=Parametri!$E$1:$E$62), 0), 5),"-")</f>
        <v>-</v>
      </c>
      <c r="N25" s="4">
        <f t="shared" si="0"/>
        <v>0</v>
      </c>
      <c r="O25" s="10">
        <f t="shared" si="2"/>
        <v>0</v>
      </c>
      <c r="P25" s="8" t="str">
        <f t="shared" si="3"/>
        <v>-</v>
      </c>
      <c r="Q25" s="8"/>
      <c r="R25" s="10">
        <f>IF('Dati Generali'!$G$18="Si",1,1.2)</f>
        <v>1.2</v>
      </c>
    </row>
    <row r="26" spans="1:18" ht="15.75">
      <c r="A26" s="54"/>
      <c r="B26" s="40"/>
      <c r="C26" s="41"/>
      <c r="D26" s="22"/>
      <c r="E26" s="42"/>
      <c r="F26" s="42"/>
      <c r="G26" s="42"/>
      <c r="H26" s="24"/>
      <c r="I26" s="43" t="str">
        <f t="shared" si="1"/>
        <v/>
      </c>
      <c r="J26" s="100"/>
      <c r="K26" s="12" t="s">
        <v>15</v>
      </c>
      <c r="L26" s="5" t="str">
        <f t="array" ref="L26">IFERROR(INDEX(Parametri!$B$1:$F$62, MATCH(1, (H26=Parametri!$B$1:$B$62) * (K26=Parametri!$C$1:$C$62) * (F26=Parametri!$D$1:$D$62) * ("Si"=Parametri!$E$1:$E$62), 0), 5),"-")</f>
        <v>-</v>
      </c>
      <c r="M26" s="5" t="str">
        <f t="array" ref="M26">IFERROR(INDEX(Parametri!$B$1:$F$62, MATCH(1, (H26=Parametri!$B$1:$B$62) * (K26=Parametri!$C$1:$C$62) * (F26=Parametri!$D$1:$D$62) * ("No"=Parametri!$E$1:$E$62), 0), 5),"-")</f>
        <v>-</v>
      </c>
      <c r="N26" s="4">
        <f t="shared" si="0"/>
        <v>0</v>
      </c>
      <c r="O26" s="10">
        <f t="shared" si="2"/>
        <v>0</v>
      </c>
      <c r="P26" s="8" t="str">
        <f t="shared" si="3"/>
        <v>-</v>
      </c>
      <c r="Q26" s="8"/>
      <c r="R26" s="10">
        <f>IF('Dati Generali'!$G$18="Si",1,1.2)</f>
        <v>1.2</v>
      </c>
    </row>
    <row r="27" spans="1:18" ht="15.75">
      <c r="A27" s="54"/>
      <c r="B27" s="40"/>
      <c r="C27" s="41"/>
      <c r="D27" s="22"/>
      <c r="E27" s="42"/>
      <c r="F27" s="42"/>
      <c r="G27" s="42"/>
      <c r="H27" s="24"/>
      <c r="I27" s="43" t="str">
        <f t="shared" si="1"/>
        <v/>
      </c>
      <c r="J27" s="100"/>
      <c r="K27" s="12" t="s">
        <v>15</v>
      </c>
      <c r="L27" s="5" t="str">
        <f t="array" ref="L27">IFERROR(INDEX(Parametri!$B$1:$F$62, MATCH(1, (H27=Parametri!$B$1:$B$62) * (K27=Parametri!$C$1:$C$62) * (F27=Parametri!$D$1:$D$62) * ("Si"=Parametri!$E$1:$E$62), 0), 5),"-")</f>
        <v>-</v>
      </c>
      <c r="M27" s="5" t="str">
        <f t="array" ref="M27">IFERROR(INDEX(Parametri!$B$1:$F$62, MATCH(1, (H27=Parametri!$B$1:$B$62) * (K27=Parametri!$C$1:$C$62) * (F27=Parametri!$D$1:$D$62) * ("No"=Parametri!$E$1:$E$62), 0), 5),"-")</f>
        <v>-</v>
      </c>
      <c r="N27" s="4">
        <f t="shared" si="0"/>
        <v>0</v>
      </c>
      <c r="O27" s="10">
        <f t="shared" si="2"/>
        <v>0</v>
      </c>
      <c r="P27" s="8" t="str">
        <f t="shared" si="3"/>
        <v>-</v>
      </c>
      <c r="Q27" s="8"/>
      <c r="R27" s="10">
        <f>IF('Dati Generali'!$G$18="Si",1,1.2)</f>
        <v>1.2</v>
      </c>
    </row>
    <row r="28" spans="1:18" ht="15.75">
      <c r="A28" s="54"/>
      <c r="B28" s="40"/>
      <c r="C28" s="41"/>
      <c r="D28" s="22"/>
      <c r="E28" s="42"/>
      <c r="F28" s="42"/>
      <c r="G28" s="42"/>
      <c r="H28" s="24"/>
      <c r="I28" s="43" t="str">
        <f t="shared" si="1"/>
        <v/>
      </c>
      <c r="J28" s="100"/>
      <c r="K28" s="12" t="s">
        <v>15</v>
      </c>
      <c r="L28" s="5" t="str">
        <f t="array" ref="L28">IFERROR(INDEX(Parametri!$B$1:$F$62, MATCH(1, (H28=Parametri!$B$1:$B$62) * (K28=Parametri!$C$1:$C$62) * (F28=Parametri!$D$1:$D$62) * ("Si"=Parametri!$E$1:$E$62), 0), 5),"-")</f>
        <v>-</v>
      </c>
      <c r="M28" s="5" t="str">
        <f t="array" ref="M28">IFERROR(INDEX(Parametri!$B$1:$F$62, MATCH(1, (H28=Parametri!$B$1:$B$62) * (K28=Parametri!$C$1:$C$62) * (F28=Parametri!$D$1:$D$62) * ("No"=Parametri!$E$1:$E$62), 0), 5),"-")</f>
        <v>-</v>
      </c>
      <c r="N28" s="4">
        <f t="shared" si="0"/>
        <v>0</v>
      </c>
      <c r="O28" s="10">
        <f t="shared" si="2"/>
        <v>0</v>
      </c>
      <c r="P28" s="8" t="str">
        <f t="shared" si="3"/>
        <v>-</v>
      </c>
      <c r="Q28" s="8"/>
      <c r="R28" s="10">
        <f>IF('Dati Generali'!$G$18="Si",1,1.2)</f>
        <v>1.2</v>
      </c>
    </row>
    <row r="29" spans="1:18" ht="15.75">
      <c r="A29" s="54"/>
      <c r="B29" s="40"/>
      <c r="C29" s="41"/>
      <c r="D29" s="22"/>
      <c r="E29" s="42"/>
      <c r="F29" s="42"/>
      <c r="G29" s="42"/>
      <c r="H29" s="24"/>
      <c r="I29" s="43" t="str">
        <f t="shared" si="1"/>
        <v/>
      </c>
      <c r="J29" s="100"/>
      <c r="K29" s="12" t="s">
        <v>15</v>
      </c>
      <c r="L29" s="5" t="str">
        <f t="array" ref="L29">IFERROR(INDEX(Parametri!$B$1:$F$62, MATCH(1, (H29=Parametri!$B$1:$B$62) * (K29=Parametri!$C$1:$C$62) * (F29=Parametri!$D$1:$D$62) * ("Si"=Parametri!$E$1:$E$62), 0), 5),"-")</f>
        <v>-</v>
      </c>
      <c r="M29" s="5" t="str">
        <f t="array" ref="M29">IFERROR(INDEX(Parametri!$B$1:$F$62, MATCH(1, (H29=Parametri!$B$1:$B$62) * (K29=Parametri!$C$1:$C$62) * (F29=Parametri!$D$1:$D$62) * ("No"=Parametri!$E$1:$E$62), 0), 5),"-")</f>
        <v>-</v>
      </c>
      <c r="N29" s="4">
        <f t="shared" si="0"/>
        <v>0</v>
      </c>
      <c r="O29" s="10">
        <f t="shared" si="2"/>
        <v>0</v>
      </c>
      <c r="P29" s="8" t="str">
        <f t="shared" si="3"/>
        <v>-</v>
      </c>
      <c r="Q29" s="8"/>
      <c r="R29" s="10">
        <f>IF('Dati Generali'!$G$18="Si",1,1.2)</f>
        <v>1.2</v>
      </c>
    </row>
    <row r="30" spans="1:18" ht="16.5" thickBot="1">
      <c r="A30" s="54"/>
      <c r="B30" s="44"/>
      <c r="C30" s="45"/>
      <c r="D30" s="22"/>
      <c r="E30" s="46"/>
      <c r="F30" s="46"/>
      <c r="G30" s="46"/>
      <c r="H30" s="24"/>
      <c r="I30" s="47" t="str">
        <f t="shared" si="1"/>
        <v/>
      </c>
      <c r="J30" s="100"/>
      <c r="K30" s="12" t="s">
        <v>15</v>
      </c>
      <c r="L30" s="5" t="str">
        <f t="array" ref="L30">IFERROR(INDEX(Parametri!$B$1:$F$62, MATCH(1, (H30=Parametri!$B$1:$B$62) * (K30=Parametri!$C$1:$C$62) * (F30=Parametri!$D$1:$D$62) * ("Si"=Parametri!$E$1:$E$62), 0), 5),"-")</f>
        <v>-</v>
      </c>
      <c r="M30" s="5" t="str">
        <f t="array" ref="M30">IFERROR(INDEX(Parametri!$B$1:$F$62, MATCH(1, (H30=Parametri!$B$1:$B$62) * (K30=Parametri!$C$1:$C$62) * (F30=Parametri!$D$1:$D$62) * ("No"=Parametri!$E$1:$E$62), 0), 5),"-")</f>
        <v>-</v>
      </c>
      <c r="N30" s="4">
        <f t="shared" si="0"/>
        <v>0</v>
      </c>
      <c r="O30" s="10">
        <f t="shared" si="2"/>
        <v>0</v>
      </c>
      <c r="P30" s="8" t="str">
        <f t="shared" si="3"/>
        <v>-</v>
      </c>
      <c r="Q30" s="8"/>
      <c r="R30" s="10">
        <f>IF('Dati Generali'!$G$18="Si",1,1.2)</f>
        <v>1.2</v>
      </c>
    </row>
    <row r="31" spans="1:18">
      <c r="A31" s="54"/>
      <c r="B31" s="59"/>
      <c r="C31" s="59"/>
      <c r="D31" s="59"/>
      <c r="E31" s="59"/>
      <c r="F31" s="59"/>
      <c r="G31" s="59"/>
      <c r="H31" s="59"/>
      <c r="I31" s="59"/>
    </row>
    <row r="32" spans="1:18" s="16" customFormat="1" ht="21" hidden="1" customHeight="1">
      <c r="A32" s="97"/>
      <c r="J32" s="75"/>
      <c r="K32" s="17"/>
      <c r="L32" s="17"/>
      <c r="M32" s="17"/>
      <c r="N32" s="17"/>
      <c r="O32" s="17"/>
    </row>
    <row r="33" spans="2:9" hidden="1">
      <c r="B33" s="30"/>
      <c r="C33" s="30"/>
      <c r="D33" s="30"/>
      <c r="E33" s="30"/>
      <c r="F33" s="30"/>
      <c r="G33" s="30"/>
      <c r="H33" s="30"/>
      <c r="I33" s="30"/>
    </row>
  </sheetData>
  <sheetProtection algorithmName="SHA-512" hashValue="TpFc20xlwmkQEh9cXweyjLmh9tdgH+bQTAaneUal5yPOwaceBJ3mcXGseA7B8l6q8t+fpIOBL5XtEJUbbWVZTw==" saltValue="VbevAi4SNxcgsHNJ82VmLw==" spinCount="100000" sheet="1" objects="1" scenarios="1"/>
  <protectedRanges>
    <protectedRange sqref="E10:G30 J10:K30" name="Caratteristiche giornata" securityDescriptor="O:WDG:WDD:(A;;CC;;;WD)"/>
    <protectedRange sqref="C10:C30" name="Giorni e Orari_1" securityDescriptor="O:WDG:WDD:(A;;CC;;;WD)"/>
    <protectedRange sqref="D10:D30" name="Giorni e Orari_3" securityDescriptor="O:WDG:WDD:(A;;CC;;;WD)"/>
  </protectedRanges>
  <dataConsolidate/>
  <mergeCells count="6">
    <mergeCell ref="B2:I2"/>
    <mergeCell ref="K7:R7"/>
    <mergeCell ref="B3:I3"/>
    <mergeCell ref="B7:I7"/>
    <mergeCell ref="B5:F5"/>
    <mergeCell ref="G5:I5"/>
  </mergeCells>
  <conditionalFormatting sqref="B5:F5">
    <cfRule type="notContainsBlanks" dxfId="3" priority="3">
      <formula>LEN(TRIM(B5))&gt;0</formula>
    </cfRule>
  </conditionalFormatting>
  <conditionalFormatting sqref="B10:G30">
    <cfRule type="notContainsBlanks" dxfId="2" priority="1">
      <formula>LEN(TRIM(B10))&gt;0</formula>
    </cfRule>
  </conditionalFormatting>
  <conditionalFormatting sqref="I10:I30">
    <cfRule type="cellIs" dxfId="1" priority="5" operator="equal">
      <formula>"r"</formula>
    </cfRule>
    <cfRule type="cellIs" dxfId="0" priority="6" operator="equal">
      <formula>"a"</formula>
    </cfRule>
  </conditionalFormatting>
  <dataValidations xWindow="255" yWindow="283" count="12">
    <dataValidation allowBlank="1" showInputMessage="1" showErrorMessage="1" promptTitle="Utilizzo delle docce" prompt="Segnalare se durante le ore selezionate i partecipanti utilizzeranno o meno le docce. In caso di fasce orarie adiacenti con diveri utilizzi delle docce creare due righe differente per il medesimo giorno. " sqref="F9" xr:uid="{D1274878-602B-4528-A35E-457596687AB6}"/>
    <dataValidation allowBlank="1" showInputMessage="1" showErrorMessage="1" promptTitle="Seleziona il giorno" prompt="Selezionare il giorno esatto della partia. Elencare tutte le partite del campionato per il periodo per cui si chiede la concessione." sqref="B9" xr:uid="{7A8BA7F0-40D8-4F34-A448-D2C8CB4BFE54}"/>
    <dataValidation allowBlank="1" showInputMessage="1" showErrorMessage="1" promptTitle="Età dei partecipanti" prompt="Selezionare la fascia d'età dei partecipanti, nel caso di più fasce orarie adiacenti con età differenti utilizzzare una riga per ogni tipologia di allenamento" sqref="E9" xr:uid="{AC8E3F61-C7D5-4967-A450-095CFDEFD0BB}"/>
    <dataValidation type="list" allowBlank="1" showInputMessage="1" showErrorMessage="1" sqref="E10:E30" xr:uid="{F4B585C9-D8FA-4245-A687-699FD11D001E}">
      <formula1>EtaPartecipanti</formula1>
    </dataValidation>
    <dataValidation type="list" allowBlank="1" showInputMessage="1" showErrorMessage="1" errorTitle="ORARIO NON CONSENTITO" error="L'orario inserito non rientra nell'intervallo nel quale la struttura è prenotabile" sqref="C10:C30" xr:uid="{F99075C0-8B09-4A4A-9ABC-1F0F0787D468}">
      <formula1>OreFasce</formula1>
    </dataValidation>
    <dataValidation allowBlank="1" showInputMessage="1" showErrorMessage="1" promptTitle="Importo dovuto partecipanti" prompt="Per corsi gratuiti s’intende che i partecipanti non debbano pagare alcuna somma anche sottoforma di quota di tesseramento." sqref="G9" xr:uid="{8EF414B9-678D-49B3-AFD8-B70A92A4D365}"/>
    <dataValidation allowBlank="1" showInputMessage="1" showErrorMessage="1" promptTitle="Tariffa applicata" prompt="La tariffa applicata viene inserita automaticamente a seconda delle caratteristiche selezionate. Modificare Età, Docce o Gratuito per modificare la tariffa. " sqref="E9:I9" xr:uid="{40D22190-0637-447F-864D-A28B7B76FCE5}"/>
    <dataValidation type="list" allowBlank="1" showInputMessage="1" showErrorMessage="1" sqref="F10:G30" xr:uid="{804B995B-FAC9-4A21-9CA3-72128D8A8D1E}">
      <formula1>Docce</formula1>
    </dataValidation>
    <dataValidation allowBlank="1" showErrorMessage="1" promptTitle="INSERISCI I DATI GENERALI" prompt="Compila tutte le caselle colorate di giallo prima di procedere alla sezione successiva" sqref="B6 B4" xr:uid="{2975B3FB-AC25-4559-B3AB-A29FACB104B5}"/>
    <dataValidation allowBlank="1" showErrorMessage="1" sqref="B5:F5 B2:I3 J1:J1048576" xr:uid="{3F1329D9-FA47-41B9-AC0B-240A5CC0C22C}"/>
    <dataValidation type="list" allowBlank="1" showInputMessage="1" showErrorMessage="1" sqref="H10:H30" xr:uid="{2115E850-55F2-4A06-BEEB-34040A77E4F7}">
      <formula1>Tariffe</formula1>
    </dataValidation>
    <dataValidation type="list" allowBlank="1" showInputMessage="1" showErrorMessage="1" errorTitle="ORARIO NON CONSENTITO" error="L'orario inserito non rientra nell'intervallo nel quale la struttura è prenotabile" sqref="D10:D30" xr:uid="{81889C79-BC98-49FF-8295-6B9E6E420A2C}">
      <formula1>OFFSET(OreFasce,MATCH(C10,OreFasce,0),0,30-MATCH(C10,OreFasce,0),1)</formula1>
    </dataValidation>
  </dataValidations>
  <hyperlinks>
    <hyperlink ref="G5:I5" location="'Dati Generali'!A1" display="TORNA AI DATI GENERALI" xr:uid="{DBF6591C-4F4A-4CDC-90BE-C662C6C5A574}"/>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xWindow="255" yWindow="283" count="2">
        <x14:dataValidation type="list" allowBlank="1" showInputMessage="1" showErrorMessage="1" xr:uid="{924CA21D-BDDF-4EA3-9CB6-3A901F7AE881}">
          <x14:formula1>
            <xm:f>Parametri!$W$2:$W$3</xm:f>
          </x14:formula1>
          <xm:sqref>K10:K30</xm:sqref>
        </x14:dataValidation>
        <x14:dataValidation type="date" allowBlank="1" showInputMessage="1" showErrorMessage="1" errorTitle="Data non corretta" error="Data inserita non coerente con il periodo di concessione richiesto" xr:uid="{7CDDF751-4A9B-4071-B844-882362094368}">
          <x14:formula1>
            <xm:f>'Dati Generali'!$C$13</xm:f>
          </x14:formula1>
          <x14:formula2>
            <xm:f>'Dati Generali'!$D$13+60</xm:f>
          </x14:formula2>
          <xm:sqref>B10:B30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AFF0C-0E34-4BE4-BCC0-C6C473EE1954}">
  <dimension ref="A1:AI225"/>
  <sheetViews>
    <sheetView topLeftCell="H1" workbookViewId="0">
      <selection activeCell="O35" sqref="O35"/>
    </sheetView>
  </sheetViews>
  <sheetFormatPr defaultRowHeight="15"/>
  <cols>
    <col min="1" max="1" width="19.85546875" style="89" customWidth="1"/>
    <col min="2" max="2" width="16.85546875" style="89" customWidth="1"/>
    <col min="3" max="3" width="19.5703125" style="89" customWidth="1"/>
    <col min="4" max="4" width="9.140625" style="89"/>
    <col min="5" max="5" width="15.85546875" style="89" customWidth="1"/>
    <col min="6" max="6" width="8.5703125" style="89" customWidth="1"/>
    <col min="7" max="7" width="11.28515625" customWidth="1"/>
    <col min="8" max="8" width="13.42578125" customWidth="1"/>
    <col min="9" max="9" width="14.7109375" customWidth="1"/>
    <col min="11" max="11" width="25.28515625" customWidth="1"/>
    <col min="12" max="12" width="14.42578125" customWidth="1"/>
    <col min="13" max="13" width="18.42578125" customWidth="1"/>
    <col min="15" max="15" width="35.42578125" customWidth="1"/>
    <col min="16" max="16" width="9.42578125" customWidth="1"/>
    <col min="19" max="19" width="21.7109375" customWidth="1"/>
    <col min="20" max="20" width="24.42578125" customWidth="1"/>
    <col min="21" max="21" width="15.85546875" customWidth="1"/>
    <col min="22" max="22" width="12.5703125" customWidth="1"/>
    <col min="23" max="25" width="17.140625" customWidth="1"/>
    <col min="27" max="28" width="12.5703125" customWidth="1"/>
    <col min="29" max="29" width="14" customWidth="1"/>
    <col min="30" max="30" width="16.42578125" customWidth="1"/>
    <col min="31" max="31" width="13.28515625" customWidth="1"/>
    <col min="33" max="33" width="14.42578125" customWidth="1"/>
  </cols>
  <sheetData>
    <row r="1" spans="1:35">
      <c r="A1" s="116" t="s">
        <v>70</v>
      </c>
      <c r="B1" s="116" t="s">
        <v>11</v>
      </c>
      <c r="C1" s="116" t="s">
        <v>12</v>
      </c>
      <c r="D1" s="116" t="s">
        <v>13</v>
      </c>
      <c r="E1" s="116" t="s">
        <v>14</v>
      </c>
      <c r="F1" s="116" t="s">
        <v>18</v>
      </c>
      <c r="G1" s="116" t="s">
        <v>142</v>
      </c>
      <c r="H1" s="116" t="s">
        <v>143</v>
      </c>
      <c r="I1" s="116" t="s">
        <v>144</v>
      </c>
      <c r="K1" s="124"/>
      <c r="L1" s="125" t="s">
        <v>68</v>
      </c>
      <c r="M1" s="125" t="s">
        <v>69</v>
      </c>
      <c r="O1" s="1" t="s">
        <v>70</v>
      </c>
      <c r="P1" s="1" t="s">
        <v>71</v>
      </c>
      <c r="R1" s="1"/>
      <c r="S1" s="121" t="s">
        <v>21</v>
      </c>
      <c r="T1" s="121" t="s">
        <v>41</v>
      </c>
      <c r="U1" s="121" t="s">
        <v>22</v>
      </c>
      <c r="V1" s="121" t="s">
        <v>13</v>
      </c>
      <c r="W1" s="121" t="s">
        <v>12</v>
      </c>
      <c r="X1" s="121" t="s">
        <v>23</v>
      </c>
      <c r="Y1" s="1"/>
      <c r="Z1" s="118" t="s">
        <v>56</v>
      </c>
      <c r="AA1" s="118" t="s">
        <v>19</v>
      </c>
      <c r="AB1" s="118" t="s">
        <v>20</v>
      </c>
      <c r="AC1" s="118" t="s">
        <v>3</v>
      </c>
      <c r="AD1" s="118" t="s">
        <v>31</v>
      </c>
      <c r="AE1" s="118" t="s">
        <v>23</v>
      </c>
      <c r="AG1" s="116" t="s">
        <v>39</v>
      </c>
      <c r="AH1" s="20"/>
      <c r="AI1" s="20"/>
    </row>
    <row r="2" spans="1:35">
      <c r="A2" s="3" t="s">
        <v>141</v>
      </c>
      <c r="B2" s="3" t="s">
        <v>8</v>
      </c>
      <c r="C2" s="3" t="s">
        <v>15</v>
      </c>
      <c r="D2" s="3" t="s">
        <v>0</v>
      </c>
      <c r="E2" s="3" t="s">
        <v>5</v>
      </c>
      <c r="F2" s="127">
        <v>17.989999999999998</v>
      </c>
      <c r="G2" s="127">
        <v>22.76</v>
      </c>
      <c r="H2" s="127">
        <v>16.32</v>
      </c>
      <c r="I2" s="127">
        <v>29.44</v>
      </c>
      <c r="K2" s="18" t="s">
        <v>51</v>
      </c>
      <c r="L2" s="11"/>
      <c r="M2" s="11"/>
      <c r="O2" t="s">
        <v>79</v>
      </c>
      <c r="S2" s="119" t="s">
        <v>24</v>
      </c>
      <c r="T2" s="120">
        <v>2</v>
      </c>
      <c r="U2" s="117" t="s">
        <v>4</v>
      </c>
      <c r="V2" s="117" t="s">
        <v>0</v>
      </c>
      <c r="W2" s="117" t="s">
        <v>2</v>
      </c>
      <c r="X2" s="117" t="s">
        <v>8</v>
      </c>
      <c r="Z2" s="117" t="s">
        <v>0</v>
      </c>
      <c r="AA2" s="117" t="s">
        <v>0</v>
      </c>
      <c r="AB2" s="117" t="s">
        <v>1</v>
      </c>
      <c r="AC2" s="117" t="s">
        <v>1</v>
      </c>
      <c r="AD2" s="117" t="s">
        <v>4</v>
      </c>
      <c r="AE2" s="117" t="s">
        <v>6</v>
      </c>
      <c r="AG2" s="122">
        <v>0.33333333333333331</v>
      </c>
    </row>
    <row r="3" spans="1:35">
      <c r="A3" s="3" t="s">
        <v>141</v>
      </c>
      <c r="B3" s="3" t="s">
        <v>8</v>
      </c>
      <c r="C3" s="3" t="s">
        <v>2</v>
      </c>
      <c r="D3" s="3" t="s">
        <v>0</v>
      </c>
      <c r="E3" s="3" t="s">
        <v>0</v>
      </c>
      <c r="F3" s="127">
        <v>16.32</v>
      </c>
      <c r="G3" s="127">
        <v>22.76</v>
      </c>
      <c r="H3" s="127">
        <v>16.32</v>
      </c>
      <c r="I3" s="127">
        <v>29.44</v>
      </c>
      <c r="K3" s="18" t="s">
        <v>47</v>
      </c>
      <c r="L3" s="11"/>
      <c r="M3" s="11"/>
      <c r="O3" t="s">
        <v>80</v>
      </c>
      <c r="S3" s="119" t="s">
        <v>25</v>
      </c>
      <c r="T3" s="120">
        <v>3</v>
      </c>
      <c r="U3" s="117" t="s">
        <v>72</v>
      </c>
      <c r="V3" s="117" t="s">
        <v>1</v>
      </c>
      <c r="W3" s="117" t="s">
        <v>15</v>
      </c>
      <c r="X3" s="117" t="s">
        <v>9</v>
      </c>
      <c r="Z3" s="117" t="s">
        <v>0</v>
      </c>
      <c r="AA3" s="117" t="s">
        <v>0</v>
      </c>
      <c r="AB3" s="117" t="s">
        <v>1</v>
      </c>
      <c r="AC3" s="117" t="s">
        <v>1</v>
      </c>
      <c r="AD3" s="117" t="s">
        <v>72</v>
      </c>
      <c r="AE3" s="117" t="s">
        <v>6</v>
      </c>
      <c r="AG3" s="122">
        <v>0.35416666666666669</v>
      </c>
    </row>
    <row r="4" spans="1:35">
      <c r="A4" s="3" t="s">
        <v>141</v>
      </c>
      <c r="B4" s="3" t="s">
        <v>8</v>
      </c>
      <c r="C4" s="3" t="s">
        <v>15</v>
      </c>
      <c r="D4" s="3" t="s">
        <v>1</v>
      </c>
      <c r="E4" s="3" t="s">
        <v>0</v>
      </c>
      <c r="F4" s="127">
        <v>16.32</v>
      </c>
      <c r="G4" s="127">
        <v>20.37</v>
      </c>
      <c r="H4" s="127">
        <v>14.65</v>
      </c>
      <c r="I4" s="127">
        <v>24.42</v>
      </c>
      <c r="K4" s="18" t="s">
        <v>45</v>
      </c>
      <c r="L4" s="11"/>
      <c r="M4" s="11"/>
      <c r="O4" t="s">
        <v>81</v>
      </c>
      <c r="S4" s="119" t="s">
        <v>26</v>
      </c>
      <c r="T4" s="120">
        <v>4</v>
      </c>
      <c r="U4" s="117"/>
      <c r="V4" s="117"/>
      <c r="W4" s="117"/>
      <c r="X4" s="117" t="s">
        <v>16</v>
      </c>
      <c r="Z4" s="117" t="s">
        <v>0</v>
      </c>
      <c r="AA4" s="117" t="s">
        <v>0</v>
      </c>
      <c r="AB4" s="117" t="s">
        <v>0</v>
      </c>
      <c r="AC4" s="117" t="s">
        <v>1</v>
      </c>
      <c r="AD4" s="117" t="s">
        <v>4</v>
      </c>
      <c r="AE4" s="117" t="s">
        <v>6</v>
      </c>
      <c r="AG4" s="122">
        <v>0.375</v>
      </c>
    </row>
    <row r="5" spans="1:35">
      <c r="A5" s="3" t="s">
        <v>141</v>
      </c>
      <c r="B5" s="3" t="s">
        <v>8</v>
      </c>
      <c r="C5" s="3" t="s">
        <v>2</v>
      </c>
      <c r="D5" s="3" t="s">
        <v>1</v>
      </c>
      <c r="E5" s="3" t="s">
        <v>0</v>
      </c>
      <c r="F5" s="127">
        <v>14.65</v>
      </c>
      <c r="G5" s="127">
        <v>20.37</v>
      </c>
      <c r="H5" s="127">
        <v>14.65</v>
      </c>
      <c r="I5" s="127">
        <v>24.42</v>
      </c>
      <c r="K5" s="18" t="s">
        <v>46</v>
      </c>
      <c r="L5" s="11"/>
      <c r="M5" s="11"/>
      <c r="O5" t="s">
        <v>82</v>
      </c>
      <c r="S5" s="119" t="s">
        <v>27</v>
      </c>
      <c r="T5" s="120">
        <v>5</v>
      </c>
      <c r="U5" s="117"/>
      <c r="V5" s="117"/>
      <c r="W5" s="117"/>
      <c r="X5" s="117" t="s">
        <v>17</v>
      </c>
      <c r="Z5" s="117" t="s">
        <v>0</v>
      </c>
      <c r="AA5" s="117" t="s">
        <v>0</v>
      </c>
      <c r="AB5" s="117" t="s">
        <v>0</v>
      </c>
      <c r="AC5" s="117" t="s">
        <v>1</v>
      </c>
      <c r="AD5" s="117" t="s">
        <v>72</v>
      </c>
      <c r="AE5" s="117" t="s">
        <v>6</v>
      </c>
      <c r="AG5" s="122">
        <v>0.39583333333333331</v>
      </c>
    </row>
    <row r="6" spans="1:35">
      <c r="A6" s="3" t="s">
        <v>141</v>
      </c>
      <c r="B6" s="3" t="s">
        <v>8</v>
      </c>
      <c r="C6" s="3" t="s">
        <v>15</v>
      </c>
      <c r="D6" s="3" t="s">
        <v>0</v>
      </c>
      <c r="E6" s="3" t="s">
        <v>1</v>
      </c>
      <c r="F6" s="127">
        <v>16.32</v>
      </c>
      <c r="G6" s="127">
        <v>20.37</v>
      </c>
      <c r="H6" s="127">
        <v>14.65</v>
      </c>
      <c r="I6" s="127">
        <v>24.42</v>
      </c>
      <c r="K6" s="19" t="s">
        <v>48</v>
      </c>
      <c r="L6" s="11"/>
      <c r="M6" s="115"/>
      <c r="O6" t="s">
        <v>83</v>
      </c>
      <c r="S6" s="119" t="s">
        <v>28</v>
      </c>
      <c r="T6" s="120">
        <v>6</v>
      </c>
      <c r="U6" s="117"/>
      <c r="V6" s="117"/>
      <c r="W6" s="117"/>
      <c r="X6" s="117" t="s">
        <v>10</v>
      </c>
      <c r="Z6" s="117" t="s">
        <v>0</v>
      </c>
      <c r="AA6" s="117" t="s">
        <v>0</v>
      </c>
      <c r="AB6" s="117" t="s">
        <v>0</v>
      </c>
      <c r="AC6" s="117" t="s">
        <v>0</v>
      </c>
      <c r="AD6" s="117" t="s">
        <v>4</v>
      </c>
      <c r="AE6" s="117" t="s">
        <v>6</v>
      </c>
      <c r="AG6" s="122">
        <v>0.41666666666666669</v>
      </c>
    </row>
    <row r="7" spans="1:35">
      <c r="A7" s="3" t="s">
        <v>141</v>
      </c>
      <c r="B7" s="3" t="s">
        <v>8</v>
      </c>
      <c r="C7" s="3" t="s">
        <v>2</v>
      </c>
      <c r="D7" s="3" t="s">
        <v>0</v>
      </c>
      <c r="E7" s="3" t="s">
        <v>1</v>
      </c>
      <c r="F7" s="127">
        <v>14.65</v>
      </c>
      <c r="G7" s="127">
        <v>20.37</v>
      </c>
      <c r="H7" s="127">
        <v>14.65</v>
      </c>
      <c r="I7" s="127">
        <v>24.42</v>
      </c>
      <c r="K7" s="19" t="s">
        <v>49</v>
      </c>
      <c r="L7" s="11"/>
      <c r="M7" s="115"/>
      <c r="O7" t="s">
        <v>84</v>
      </c>
      <c r="S7" s="119" t="s">
        <v>29</v>
      </c>
      <c r="T7" s="120">
        <v>7</v>
      </c>
      <c r="U7" s="117"/>
      <c r="V7" s="117"/>
      <c r="W7" s="117"/>
      <c r="X7" s="117" t="s">
        <v>7</v>
      </c>
      <c r="Z7" s="117" t="s">
        <v>0</v>
      </c>
      <c r="AA7" s="117" t="s">
        <v>0</v>
      </c>
      <c r="AB7" s="117" t="s">
        <v>0</v>
      </c>
      <c r="AC7" s="117" t="s">
        <v>0</v>
      </c>
      <c r="AD7" s="117" t="s">
        <v>72</v>
      </c>
      <c r="AE7" s="117" t="s">
        <v>6</v>
      </c>
      <c r="AG7" s="122">
        <v>0.4375</v>
      </c>
    </row>
    <row r="8" spans="1:35">
      <c r="A8" s="3" t="s">
        <v>141</v>
      </c>
      <c r="B8" s="3" t="s">
        <v>8</v>
      </c>
      <c r="C8" s="3" t="s">
        <v>15</v>
      </c>
      <c r="D8" s="3" t="s">
        <v>1</v>
      </c>
      <c r="E8" s="3" t="s">
        <v>1</v>
      </c>
      <c r="F8" s="127">
        <v>9.76</v>
      </c>
      <c r="G8" s="127">
        <v>14.3</v>
      </c>
      <c r="H8" s="127">
        <v>8.11</v>
      </c>
      <c r="I8" s="127">
        <v>14.3</v>
      </c>
      <c r="K8" s="19" t="s">
        <v>50</v>
      </c>
      <c r="L8" s="11"/>
      <c r="M8" s="115"/>
      <c r="O8" t="s">
        <v>85</v>
      </c>
      <c r="S8" s="119" t="s">
        <v>30</v>
      </c>
      <c r="T8" s="120">
        <v>1</v>
      </c>
      <c r="U8" s="117"/>
      <c r="V8" s="117"/>
      <c r="W8" s="117"/>
      <c r="X8" s="117" t="s">
        <v>6</v>
      </c>
      <c r="Z8" s="117" t="s">
        <v>0</v>
      </c>
      <c r="AA8" s="117" t="s">
        <v>1</v>
      </c>
      <c r="AB8" s="117" t="s">
        <v>1</v>
      </c>
      <c r="AC8" s="117" t="s">
        <v>1</v>
      </c>
      <c r="AD8" s="117" t="s">
        <v>4</v>
      </c>
      <c r="AE8" s="117" t="s">
        <v>9</v>
      </c>
      <c r="AG8" s="122">
        <v>0.45833333333333331</v>
      </c>
    </row>
    <row r="9" spans="1:35">
      <c r="A9" s="3" t="s">
        <v>141</v>
      </c>
      <c r="B9" s="3" t="s">
        <v>8</v>
      </c>
      <c r="C9" s="3" t="s">
        <v>2</v>
      </c>
      <c r="D9" s="3" t="s">
        <v>1</v>
      </c>
      <c r="E9" s="3" t="s">
        <v>1</v>
      </c>
      <c r="F9" s="127">
        <v>8.11</v>
      </c>
      <c r="G9" s="127">
        <v>14.3</v>
      </c>
      <c r="H9" s="127">
        <v>8.11</v>
      </c>
      <c r="I9" s="127">
        <v>14.3</v>
      </c>
      <c r="K9" s="19" t="s">
        <v>53</v>
      </c>
      <c r="L9" s="11"/>
      <c r="M9" s="115"/>
      <c r="O9" t="s">
        <v>86</v>
      </c>
      <c r="Z9" s="117" t="s">
        <v>0</v>
      </c>
      <c r="AA9" s="117" t="s">
        <v>1</v>
      </c>
      <c r="AB9" s="117" t="s">
        <v>1</v>
      </c>
      <c r="AC9" s="117" t="s">
        <v>1</v>
      </c>
      <c r="AD9" s="117" t="s">
        <v>72</v>
      </c>
      <c r="AE9" s="117" t="s">
        <v>9</v>
      </c>
      <c r="AG9" s="122">
        <v>0.47916666666666669</v>
      </c>
    </row>
    <row r="10" spans="1:35">
      <c r="A10" s="3" t="s">
        <v>141</v>
      </c>
      <c r="B10" s="3" t="s">
        <v>9</v>
      </c>
      <c r="C10" s="3" t="s">
        <v>15</v>
      </c>
      <c r="D10" s="3" t="s">
        <v>0</v>
      </c>
      <c r="E10" s="3" t="s">
        <v>5</v>
      </c>
      <c r="F10" s="127">
        <v>19.66</v>
      </c>
      <c r="G10" s="127">
        <v>25.03</v>
      </c>
      <c r="H10" s="127">
        <v>17.88</v>
      </c>
      <c r="I10" s="127">
        <v>32.18</v>
      </c>
      <c r="K10" s="19" t="s">
        <v>73</v>
      </c>
      <c r="L10" s="11"/>
      <c r="M10" s="115"/>
      <c r="O10" t="s">
        <v>87</v>
      </c>
      <c r="Z10" s="117" t="s">
        <v>0</v>
      </c>
      <c r="AA10" s="117" t="s">
        <v>1</v>
      </c>
      <c r="AB10" s="117" t="s">
        <v>1</v>
      </c>
      <c r="AC10" s="117" t="s">
        <v>0</v>
      </c>
      <c r="AD10" s="117" t="s">
        <v>72</v>
      </c>
      <c r="AE10" s="117" t="s">
        <v>8</v>
      </c>
      <c r="AG10" s="122">
        <v>0.5</v>
      </c>
    </row>
    <row r="11" spans="1:35">
      <c r="A11" s="3" t="s">
        <v>141</v>
      </c>
      <c r="B11" s="3" t="s">
        <v>9</v>
      </c>
      <c r="C11" s="3" t="s">
        <v>2</v>
      </c>
      <c r="D11" s="3" t="s">
        <v>0</v>
      </c>
      <c r="E11" s="3" t="s">
        <v>0</v>
      </c>
      <c r="F11" s="127">
        <v>17.88</v>
      </c>
      <c r="G11" s="127">
        <v>25.03</v>
      </c>
      <c r="H11" s="127">
        <v>17.88</v>
      </c>
      <c r="I11" s="127">
        <v>32.18</v>
      </c>
      <c r="K11" s="19" t="s">
        <v>140</v>
      </c>
      <c r="L11" s="126"/>
      <c r="M11" s="117"/>
      <c r="O11" t="s">
        <v>88</v>
      </c>
      <c r="Z11" s="117" t="s">
        <v>0</v>
      </c>
      <c r="AA11" s="117" t="s">
        <v>1</v>
      </c>
      <c r="AB11" s="117" t="s">
        <v>1</v>
      </c>
      <c r="AC11" s="117" t="s">
        <v>0</v>
      </c>
      <c r="AD11" s="117" t="s">
        <v>4</v>
      </c>
      <c r="AE11" s="117" t="s">
        <v>8</v>
      </c>
      <c r="AG11" s="122">
        <v>0.52083333333333337</v>
      </c>
    </row>
    <row r="12" spans="1:35">
      <c r="A12" s="3" t="s">
        <v>141</v>
      </c>
      <c r="B12" s="3" t="s">
        <v>9</v>
      </c>
      <c r="C12" s="3" t="s">
        <v>15</v>
      </c>
      <c r="D12" s="3" t="s">
        <v>1</v>
      </c>
      <c r="E12" s="3" t="s">
        <v>0</v>
      </c>
      <c r="F12" s="127">
        <v>17.88</v>
      </c>
      <c r="G12" s="127">
        <v>22.04</v>
      </c>
      <c r="H12" s="127">
        <v>16.079999999999998</v>
      </c>
      <c r="I12" s="127">
        <v>26.81</v>
      </c>
      <c r="K12" s="19" t="s">
        <v>139</v>
      </c>
      <c r="L12" s="126"/>
      <c r="M12" s="117"/>
      <c r="O12" t="s">
        <v>89</v>
      </c>
      <c r="Z12" s="117" t="s">
        <v>0</v>
      </c>
      <c r="AA12" s="117" t="s">
        <v>1</v>
      </c>
      <c r="AB12" s="117" t="s">
        <v>0</v>
      </c>
      <c r="AC12" s="117" t="s">
        <v>1</v>
      </c>
      <c r="AD12" s="117" t="s">
        <v>72</v>
      </c>
      <c r="AE12" s="117" t="s">
        <v>7</v>
      </c>
      <c r="AG12" s="122">
        <v>0.54166666666666663</v>
      </c>
    </row>
    <row r="13" spans="1:35">
      <c r="A13" s="3" t="s">
        <v>141</v>
      </c>
      <c r="B13" s="3" t="s">
        <v>9</v>
      </c>
      <c r="C13" s="3" t="s">
        <v>2</v>
      </c>
      <c r="D13" s="3" t="s">
        <v>1</v>
      </c>
      <c r="E13" s="3" t="s">
        <v>0</v>
      </c>
      <c r="F13" s="127">
        <v>16.079999999999998</v>
      </c>
      <c r="G13" s="127">
        <v>22.04</v>
      </c>
      <c r="H13" s="127">
        <v>16.079999999999998</v>
      </c>
      <c r="I13" s="127">
        <v>26.81</v>
      </c>
      <c r="K13" s="19" t="s">
        <v>138</v>
      </c>
      <c r="L13" s="126"/>
      <c r="M13" s="117"/>
      <c r="O13" t="s">
        <v>90</v>
      </c>
      <c r="Z13" s="117" t="s">
        <v>0</v>
      </c>
      <c r="AA13" s="117" t="s">
        <v>1</v>
      </c>
      <c r="AB13" s="117" t="s">
        <v>0</v>
      </c>
      <c r="AC13" s="117" t="s">
        <v>1</v>
      </c>
      <c r="AD13" s="117" t="s">
        <v>4</v>
      </c>
      <c r="AE13" s="117" t="s">
        <v>7</v>
      </c>
      <c r="AG13" s="122">
        <v>0.5625</v>
      </c>
    </row>
    <row r="14" spans="1:35">
      <c r="A14" s="3" t="s">
        <v>141</v>
      </c>
      <c r="B14" s="3" t="s">
        <v>9</v>
      </c>
      <c r="C14" s="3" t="s">
        <v>15</v>
      </c>
      <c r="D14" s="3" t="s">
        <v>0</v>
      </c>
      <c r="E14" s="3" t="s">
        <v>1</v>
      </c>
      <c r="F14" s="127">
        <v>17.88</v>
      </c>
      <c r="G14" s="127">
        <v>22.04</v>
      </c>
      <c r="H14" s="127">
        <v>16.079999999999998</v>
      </c>
      <c r="I14" s="127">
        <v>26.81</v>
      </c>
      <c r="O14" t="s">
        <v>91</v>
      </c>
      <c r="Z14" s="117" t="s">
        <v>1</v>
      </c>
      <c r="AA14" s="117" t="s">
        <v>1</v>
      </c>
      <c r="AB14" s="117" t="s">
        <v>0</v>
      </c>
      <c r="AC14" s="117" t="s">
        <v>0</v>
      </c>
      <c r="AD14" s="117" t="s">
        <v>4</v>
      </c>
      <c r="AE14" s="117" t="s">
        <v>10</v>
      </c>
      <c r="AG14" s="122">
        <v>0.58333333333333337</v>
      </c>
    </row>
    <row r="15" spans="1:35">
      <c r="A15" s="3" t="s">
        <v>141</v>
      </c>
      <c r="B15" s="3" t="s">
        <v>9</v>
      </c>
      <c r="C15" s="3" t="s">
        <v>2</v>
      </c>
      <c r="D15" s="3" t="s">
        <v>0</v>
      </c>
      <c r="E15" s="3" t="s">
        <v>1</v>
      </c>
      <c r="F15" s="127">
        <v>16.079999999999998</v>
      </c>
      <c r="G15" s="127">
        <v>22.04</v>
      </c>
      <c r="H15" s="127">
        <v>16.079999999999998</v>
      </c>
      <c r="I15" s="127">
        <v>26.81</v>
      </c>
      <c r="O15" t="s">
        <v>92</v>
      </c>
      <c r="Z15" s="117" t="s">
        <v>1</v>
      </c>
      <c r="AA15" s="117" t="s">
        <v>1</v>
      </c>
      <c r="AB15" s="117" t="s">
        <v>0</v>
      </c>
      <c r="AC15" s="117" t="s">
        <v>0</v>
      </c>
      <c r="AD15" s="117" t="s">
        <v>72</v>
      </c>
      <c r="AE15" s="117" t="s">
        <v>16</v>
      </c>
      <c r="AG15" s="122">
        <v>0.60416666666666663</v>
      </c>
    </row>
    <row r="16" spans="1:35">
      <c r="A16" s="3" t="s">
        <v>141</v>
      </c>
      <c r="B16" s="3" t="s">
        <v>9</v>
      </c>
      <c r="C16" s="3" t="s">
        <v>15</v>
      </c>
      <c r="D16" s="3" t="s">
        <v>1</v>
      </c>
      <c r="E16" s="3" t="s">
        <v>1</v>
      </c>
      <c r="F16" s="127">
        <v>10.73</v>
      </c>
      <c r="G16" s="127">
        <v>15.48</v>
      </c>
      <c r="H16" s="127">
        <v>8.93</v>
      </c>
      <c r="I16" s="127">
        <v>15.48</v>
      </c>
      <c r="O16" t="s">
        <v>93</v>
      </c>
      <c r="Z16" s="117" t="s">
        <v>0</v>
      </c>
      <c r="AA16" s="117" t="s">
        <v>1</v>
      </c>
      <c r="AB16" s="117" t="s">
        <v>0</v>
      </c>
      <c r="AC16" s="117" t="s">
        <v>0</v>
      </c>
      <c r="AD16" s="117" t="s">
        <v>4</v>
      </c>
      <c r="AE16" s="117" t="s">
        <v>16</v>
      </c>
      <c r="AG16" s="122">
        <v>0.625</v>
      </c>
    </row>
    <row r="17" spans="1:33">
      <c r="A17" s="3" t="s">
        <v>141</v>
      </c>
      <c r="B17" s="3" t="s">
        <v>9</v>
      </c>
      <c r="C17" s="3" t="s">
        <v>2</v>
      </c>
      <c r="D17" s="3" t="s">
        <v>1</v>
      </c>
      <c r="E17" s="3" t="s">
        <v>1</v>
      </c>
      <c r="F17" s="127">
        <v>8.93</v>
      </c>
      <c r="G17" s="127">
        <v>15.48</v>
      </c>
      <c r="H17" s="127">
        <v>8.93</v>
      </c>
      <c r="I17" s="127">
        <v>15.48</v>
      </c>
      <c r="O17" t="s">
        <v>94</v>
      </c>
      <c r="Z17" s="117" t="s">
        <v>0</v>
      </c>
      <c r="AA17" s="117" t="s">
        <v>1</v>
      </c>
      <c r="AB17" s="117" t="s">
        <v>0</v>
      </c>
      <c r="AC17" s="117" t="s">
        <v>0</v>
      </c>
      <c r="AD17" s="117" t="s">
        <v>72</v>
      </c>
      <c r="AE17" s="117" t="s">
        <v>17</v>
      </c>
      <c r="AG17" s="122">
        <v>0.64583333333333337</v>
      </c>
    </row>
    <row r="18" spans="1:33">
      <c r="A18" s="3" t="s">
        <v>141</v>
      </c>
      <c r="B18" s="3" t="s">
        <v>16</v>
      </c>
      <c r="C18" s="3" t="s">
        <v>15</v>
      </c>
      <c r="D18" s="3" t="s">
        <v>0</v>
      </c>
      <c r="E18" s="3" t="s">
        <v>5</v>
      </c>
      <c r="F18" s="127">
        <v>7.74</v>
      </c>
      <c r="G18" s="127">
        <v>14.3</v>
      </c>
      <c r="H18" s="127">
        <v>6.9</v>
      </c>
      <c r="I18" s="127">
        <v>14.3</v>
      </c>
      <c r="O18" t="s">
        <v>95</v>
      </c>
      <c r="Z18" s="117" t="s">
        <v>1</v>
      </c>
      <c r="AA18" s="117" t="s">
        <v>0</v>
      </c>
      <c r="AB18" s="117" t="s">
        <v>1</v>
      </c>
      <c r="AC18" s="117" t="s">
        <v>1</v>
      </c>
      <c r="AD18" s="117" t="s">
        <v>4</v>
      </c>
      <c r="AE18" s="117" t="s">
        <v>6</v>
      </c>
      <c r="AG18" s="122">
        <v>0.66666666666666663</v>
      </c>
    </row>
    <row r="19" spans="1:33">
      <c r="A19" s="3" t="s">
        <v>141</v>
      </c>
      <c r="B19" s="3" t="s">
        <v>16</v>
      </c>
      <c r="C19" s="3" t="s">
        <v>2</v>
      </c>
      <c r="D19" s="3" t="s">
        <v>0</v>
      </c>
      <c r="E19" s="3" t="s">
        <v>0</v>
      </c>
      <c r="F19" s="127">
        <v>6.9</v>
      </c>
      <c r="G19" s="127">
        <v>14.3</v>
      </c>
      <c r="H19" s="127">
        <v>6.9</v>
      </c>
      <c r="I19" s="127">
        <v>14.3</v>
      </c>
      <c r="O19" t="s">
        <v>96</v>
      </c>
      <c r="Z19" s="117" t="s">
        <v>1</v>
      </c>
      <c r="AA19" s="117" t="s">
        <v>0</v>
      </c>
      <c r="AB19" s="117" t="s">
        <v>1</v>
      </c>
      <c r="AC19" s="117" t="s">
        <v>1</v>
      </c>
      <c r="AD19" s="117" t="s">
        <v>72</v>
      </c>
      <c r="AE19" s="117" t="s">
        <v>6</v>
      </c>
      <c r="AG19" s="122">
        <v>0.6875</v>
      </c>
    </row>
    <row r="20" spans="1:33">
      <c r="A20" s="3" t="s">
        <v>141</v>
      </c>
      <c r="B20" s="3" t="s">
        <v>16</v>
      </c>
      <c r="C20" s="3" t="s">
        <v>15</v>
      </c>
      <c r="D20" s="3" t="s">
        <v>1</v>
      </c>
      <c r="E20" s="3" t="s">
        <v>0</v>
      </c>
      <c r="F20" s="127">
        <v>6.9</v>
      </c>
      <c r="G20" s="127">
        <v>13.11</v>
      </c>
      <c r="H20" s="127">
        <v>6.07</v>
      </c>
      <c r="I20" s="127">
        <v>13.11</v>
      </c>
      <c r="O20" t="s">
        <v>97</v>
      </c>
      <c r="Z20" s="117" t="s">
        <v>1</v>
      </c>
      <c r="AA20" s="117" t="s">
        <v>0</v>
      </c>
      <c r="AB20" s="117" t="s">
        <v>0</v>
      </c>
      <c r="AC20" s="117" t="s">
        <v>1</v>
      </c>
      <c r="AD20" s="117" t="s">
        <v>4</v>
      </c>
      <c r="AE20" s="117" t="s">
        <v>6</v>
      </c>
      <c r="AG20" s="122">
        <v>0.70833333333333337</v>
      </c>
    </row>
    <row r="21" spans="1:33">
      <c r="A21" s="3" t="s">
        <v>141</v>
      </c>
      <c r="B21" s="3" t="s">
        <v>16</v>
      </c>
      <c r="C21" s="3" t="s">
        <v>2</v>
      </c>
      <c r="D21" s="3" t="s">
        <v>1</v>
      </c>
      <c r="E21" s="3" t="s">
        <v>0</v>
      </c>
      <c r="F21" s="127">
        <v>6.07</v>
      </c>
      <c r="G21" s="127">
        <v>13.11</v>
      </c>
      <c r="H21" s="127">
        <v>6.07</v>
      </c>
      <c r="I21" s="127">
        <v>13.11</v>
      </c>
      <c r="O21" t="s">
        <v>98</v>
      </c>
      <c r="Z21" s="117" t="s">
        <v>1</v>
      </c>
      <c r="AA21" s="117" t="s">
        <v>0</v>
      </c>
      <c r="AB21" s="117" t="s">
        <v>0</v>
      </c>
      <c r="AC21" s="117" t="s">
        <v>1</v>
      </c>
      <c r="AD21" s="117" t="s">
        <v>72</v>
      </c>
      <c r="AE21" s="117" t="s">
        <v>6</v>
      </c>
      <c r="AG21" s="122">
        <v>0.72916666666666696</v>
      </c>
    </row>
    <row r="22" spans="1:33">
      <c r="A22" s="3" t="s">
        <v>141</v>
      </c>
      <c r="B22" s="3" t="s">
        <v>16</v>
      </c>
      <c r="C22" s="3" t="s">
        <v>15</v>
      </c>
      <c r="D22" s="3" t="s">
        <v>0</v>
      </c>
      <c r="E22" s="3" t="s">
        <v>1</v>
      </c>
      <c r="F22" s="127">
        <v>6.9</v>
      </c>
      <c r="G22" s="127">
        <v>13.11</v>
      </c>
      <c r="H22" s="127">
        <v>6.07</v>
      </c>
      <c r="I22" s="127">
        <v>13.11</v>
      </c>
      <c r="O22" t="s">
        <v>99</v>
      </c>
      <c r="Z22" s="117" t="s">
        <v>1</v>
      </c>
      <c r="AA22" s="117" t="s">
        <v>0</v>
      </c>
      <c r="AB22" s="117" t="s">
        <v>0</v>
      </c>
      <c r="AC22" s="117" t="s">
        <v>0</v>
      </c>
      <c r="AD22" s="117" t="s">
        <v>4</v>
      </c>
      <c r="AE22" s="117" t="s">
        <v>6</v>
      </c>
      <c r="AG22" s="122">
        <v>0.75</v>
      </c>
    </row>
    <row r="23" spans="1:33">
      <c r="A23" s="3" t="s">
        <v>141</v>
      </c>
      <c r="B23" s="3" t="s">
        <v>16</v>
      </c>
      <c r="C23" s="3" t="s">
        <v>2</v>
      </c>
      <c r="D23" s="3" t="s">
        <v>0</v>
      </c>
      <c r="E23" s="3" t="s">
        <v>1</v>
      </c>
      <c r="F23" s="127">
        <v>6.07</v>
      </c>
      <c r="G23" s="127">
        <v>13.11</v>
      </c>
      <c r="H23" s="127">
        <v>6.07</v>
      </c>
      <c r="I23" s="127">
        <v>13.11</v>
      </c>
      <c r="O23" t="s">
        <v>100</v>
      </c>
      <c r="Z23" s="117" t="s">
        <v>1</v>
      </c>
      <c r="AA23" s="117" t="s">
        <v>0</v>
      </c>
      <c r="AB23" s="117" t="s">
        <v>0</v>
      </c>
      <c r="AC23" s="117" t="s">
        <v>0</v>
      </c>
      <c r="AD23" s="117" t="s">
        <v>72</v>
      </c>
      <c r="AE23" s="117" t="s">
        <v>6</v>
      </c>
      <c r="AG23" s="122">
        <v>0.77083333333333304</v>
      </c>
    </row>
    <row r="24" spans="1:33">
      <c r="A24" s="3" t="s">
        <v>141</v>
      </c>
      <c r="B24" s="3" t="s">
        <v>16</v>
      </c>
      <c r="C24" s="3" t="s">
        <v>15</v>
      </c>
      <c r="D24" s="3" t="s">
        <v>1</v>
      </c>
      <c r="E24" s="3" t="s">
        <v>1</v>
      </c>
      <c r="F24" s="127">
        <v>3.32</v>
      </c>
      <c r="G24" s="127">
        <v>7.61</v>
      </c>
      <c r="H24" s="127">
        <v>3.21</v>
      </c>
      <c r="I24" s="127">
        <v>7.61</v>
      </c>
      <c r="O24" t="s">
        <v>101</v>
      </c>
      <c r="Z24" s="117" t="s">
        <v>1</v>
      </c>
      <c r="AA24" s="117" t="s">
        <v>1</v>
      </c>
      <c r="AB24" s="117" t="s">
        <v>1</v>
      </c>
      <c r="AC24" s="117" t="s">
        <v>1</v>
      </c>
      <c r="AD24" s="117" t="s">
        <v>4</v>
      </c>
      <c r="AE24" s="117" t="s">
        <v>9</v>
      </c>
      <c r="AG24" s="122">
        <v>0.79166666666666696</v>
      </c>
    </row>
    <row r="25" spans="1:33">
      <c r="A25" s="3" t="s">
        <v>141</v>
      </c>
      <c r="B25" s="3" t="s">
        <v>16</v>
      </c>
      <c r="C25" s="3" t="s">
        <v>2</v>
      </c>
      <c r="D25" s="3" t="s">
        <v>1</v>
      </c>
      <c r="E25" s="3" t="s">
        <v>1</v>
      </c>
      <c r="F25" s="127">
        <v>3.21</v>
      </c>
      <c r="G25" s="127">
        <v>7.61</v>
      </c>
      <c r="H25" s="127">
        <v>3.21</v>
      </c>
      <c r="I25" s="127">
        <v>7.61</v>
      </c>
      <c r="O25" t="s">
        <v>102</v>
      </c>
      <c r="Z25" s="117" t="s">
        <v>1</v>
      </c>
      <c r="AA25" s="117" t="s">
        <v>1</v>
      </c>
      <c r="AB25" s="117" t="s">
        <v>1</v>
      </c>
      <c r="AC25" s="117" t="s">
        <v>1</v>
      </c>
      <c r="AD25" s="117" t="s">
        <v>72</v>
      </c>
      <c r="AE25" s="117" t="s">
        <v>9</v>
      </c>
      <c r="AG25" s="122">
        <v>0.8125</v>
      </c>
    </row>
    <row r="26" spans="1:33">
      <c r="A26" s="3" t="s">
        <v>141</v>
      </c>
      <c r="B26" s="3" t="s">
        <v>17</v>
      </c>
      <c r="C26" s="3" t="s">
        <v>15</v>
      </c>
      <c r="D26" s="3" t="s">
        <v>0</v>
      </c>
      <c r="E26" s="3" t="s">
        <v>5</v>
      </c>
      <c r="F26" s="127">
        <v>5.96</v>
      </c>
      <c r="G26" s="127">
        <v>11</v>
      </c>
      <c r="H26" s="127">
        <v>5.79</v>
      </c>
      <c r="I26" s="127">
        <v>11</v>
      </c>
      <c r="O26" t="s">
        <v>103</v>
      </c>
      <c r="Z26" s="117" t="s">
        <v>1</v>
      </c>
      <c r="AA26" s="117" t="s">
        <v>1</v>
      </c>
      <c r="AB26" s="117" t="s">
        <v>1</v>
      </c>
      <c r="AC26" s="117" t="s">
        <v>0</v>
      </c>
      <c r="AD26" s="117" t="s">
        <v>72</v>
      </c>
      <c r="AE26" s="117" t="s">
        <v>8</v>
      </c>
      <c r="AG26" s="122">
        <v>0.83333333333333404</v>
      </c>
    </row>
    <row r="27" spans="1:33">
      <c r="A27" s="3" t="s">
        <v>141</v>
      </c>
      <c r="B27" s="3" t="s">
        <v>17</v>
      </c>
      <c r="C27" s="3" t="s">
        <v>2</v>
      </c>
      <c r="D27" s="3" t="s">
        <v>0</v>
      </c>
      <c r="E27" s="3" t="s">
        <v>0</v>
      </c>
      <c r="F27" s="127">
        <v>5.31</v>
      </c>
      <c r="G27" s="127">
        <v>11</v>
      </c>
      <c r="H27" s="127">
        <v>5.79</v>
      </c>
      <c r="I27" s="127">
        <v>11</v>
      </c>
      <c r="O27" t="s">
        <v>104</v>
      </c>
      <c r="Z27" s="117" t="s">
        <v>1</v>
      </c>
      <c r="AA27" s="117" t="s">
        <v>1</v>
      </c>
      <c r="AB27" s="117" t="s">
        <v>1</v>
      </c>
      <c r="AC27" s="117" t="s">
        <v>0</v>
      </c>
      <c r="AD27" s="117" t="s">
        <v>4</v>
      </c>
      <c r="AE27" s="117" t="s">
        <v>8</v>
      </c>
      <c r="AG27" s="122">
        <v>0.85416666666666696</v>
      </c>
    </row>
    <row r="28" spans="1:33">
      <c r="A28" s="3" t="s">
        <v>141</v>
      </c>
      <c r="B28" s="3" t="s">
        <v>17</v>
      </c>
      <c r="C28" s="3" t="s">
        <v>15</v>
      </c>
      <c r="D28" s="3" t="s">
        <v>1</v>
      </c>
      <c r="E28" s="3" t="s">
        <v>0</v>
      </c>
      <c r="F28" s="127">
        <v>5.31</v>
      </c>
      <c r="G28" s="127">
        <v>10.09</v>
      </c>
      <c r="H28" s="127">
        <v>4.68</v>
      </c>
      <c r="I28" s="127">
        <v>10.09</v>
      </c>
      <c r="O28" t="s">
        <v>105</v>
      </c>
      <c r="Z28" s="117" t="s">
        <v>1</v>
      </c>
      <c r="AA28" s="117" t="s">
        <v>1</v>
      </c>
      <c r="AB28" s="117" t="s">
        <v>0</v>
      </c>
      <c r="AC28" s="117" t="s">
        <v>1</v>
      </c>
      <c r="AD28" s="117" t="s">
        <v>72</v>
      </c>
      <c r="AE28" s="117" t="s">
        <v>7</v>
      </c>
      <c r="AG28" s="122">
        <v>0.875</v>
      </c>
    </row>
    <row r="29" spans="1:33">
      <c r="A29" s="3" t="s">
        <v>141</v>
      </c>
      <c r="B29" s="3" t="s">
        <v>17</v>
      </c>
      <c r="C29" s="3" t="s">
        <v>2</v>
      </c>
      <c r="D29" s="3" t="s">
        <v>1</v>
      </c>
      <c r="E29" s="3" t="s">
        <v>0</v>
      </c>
      <c r="F29" s="127">
        <v>4.68</v>
      </c>
      <c r="G29" s="127">
        <v>10.09</v>
      </c>
      <c r="H29" s="127">
        <v>4.68</v>
      </c>
      <c r="I29" s="127">
        <v>10.09</v>
      </c>
      <c r="O29" t="s">
        <v>106</v>
      </c>
      <c r="Z29" s="117" t="s">
        <v>1</v>
      </c>
      <c r="AA29" s="117" t="s">
        <v>1</v>
      </c>
      <c r="AB29" s="117" t="s">
        <v>0</v>
      </c>
      <c r="AC29" s="117" t="s">
        <v>1</v>
      </c>
      <c r="AD29" s="117" t="s">
        <v>4</v>
      </c>
      <c r="AE29" s="117" t="s">
        <v>7</v>
      </c>
      <c r="AG29" s="122">
        <v>0.89583333333333404</v>
      </c>
    </row>
    <row r="30" spans="1:33">
      <c r="A30" s="3" t="s">
        <v>141</v>
      </c>
      <c r="B30" s="3" t="s">
        <v>17</v>
      </c>
      <c r="C30" s="3" t="s">
        <v>15</v>
      </c>
      <c r="D30" s="3" t="s">
        <v>0</v>
      </c>
      <c r="E30" s="3" t="s">
        <v>1</v>
      </c>
      <c r="F30" s="127">
        <v>5.31</v>
      </c>
      <c r="G30" s="127">
        <v>10.09</v>
      </c>
      <c r="H30" s="127">
        <v>4.68</v>
      </c>
      <c r="I30" s="127">
        <v>10.09</v>
      </c>
      <c r="O30" t="s">
        <v>107</v>
      </c>
      <c r="Z30" s="117" t="s">
        <v>0</v>
      </c>
      <c r="AA30" s="117" t="s">
        <v>0</v>
      </c>
      <c r="AB30" s="117" t="s">
        <v>1</v>
      </c>
      <c r="AC30" s="117" t="s">
        <v>0</v>
      </c>
      <c r="AD30" s="117" t="s">
        <v>4</v>
      </c>
      <c r="AE30" s="117" t="s">
        <v>6</v>
      </c>
      <c r="AG30" s="122">
        <v>0.91666666666666696</v>
      </c>
    </row>
    <row r="31" spans="1:33">
      <c r="A31" s="3" t="s">
        <v>141</v>
      </c>
      <c r="B31" s="3" t="s">
        <v>17</v>
      </c>
      <c r="C31" s="3" t="s">
        <v>2</v>
      </c>
      <c r="D31" s="3" t="s">
        <v>0</v>
      </c>
      <c r="E31" s="3" t="s">
        <v>1</v>
      </c>
      <c r="F31" s="127">
        <v>4.68</v>
      </c>
      <c r="G31" s="127">
        <v>10.09</v>
      </c>
      <c r="H31" s="127">
        <v>4.68</v>
      </c>
      <c r="I31" s="127">
        <v>10.09</v>
      </c>
      <c r="O31" t="s">
        <v>108</v>
      </c>
      <c r="Z31" s="117" t="s">
        <v>0</v>
      </c>
      <c r="AA31" s="117" t="s">
        <v>0</v>
      </c>
      <c r="AB31" s="117" t="s">
        <v>1</v>
      </c>
      <c r="AC31" s="117" t="s">
        <v>0</v>
      </c>
      <c r="AD31" s="117" t="s">
        <v>72</v>
      </c>
      <c r="AE31" s="117" t="s">
        <v>6</v>
      </c>
      <c r="AG31" s="122">
        <v>0.9375</v>
      </c>
    </row>
    <row r="32" spans="1:33">
      <c r="A32" s="3" t="s">
        <v>141</v>
      </c>
      <c r="B32" s="3" t="s">
        <v>17</v>
      </c>
      <c r="C32" s="3" t="s">
        <v>15</v>
      </c>
      <c r="D32" s="3" t="s">
        <v>1</v>
      </c>
      <c r="E32" s="3" t="s">
        <v>1</v>
      </c>
      <c r="F32" s="127">
        <v>2.56</v>
      </c>
      <c r="G32" s="127">
        <v>5.86</v>
      </c>
      <c r="H32" s="127">
        <v>2.48</v>
      </c>
      <c r="I32" s="127">
        <v>5.86</v>
      </c>
      <c r="O32" t="s">
        <v>154</v>
      </c>
      <c r="Z32" s="117" t="s">
        <v>1</v>
      </c>
      <c r="AA32" s="117" t="s">
        <v>0</v>
      </c>
      <c r="AB32" s="117" t="s">
        <v>1</v>
      </c>
      <c r="AC32" s="117" t="s">
        <v>0</v>
      </c>
      <c r="AD32" s="117" t="s">
        <v>4</v>
      </c>
      <c r="AE32" s="117" t="s">
        <v>6</v>
      </c>
      <c r="AG32" s="123">
        <v>0.95833333333333404</v>
      </c>
    </row>
    <row r="33" spans="1:31">
      <c r="A33" s="3" t="s">
        <v>141</v>
      </c>
      <c r="B33" s="3" t="s">
        <v>17</v>
      </c>
      <c r="C33" s="3" t="s">
        <v>2</v>
      </c>
      <c r="D33" s="3" t="s">
        <v>1</v>
      </c>
      <c r="E33" s="3" t="s">
        <v>1</v>
      </c>
      <c r="F33" s="127">
        <v>2.48</v>
      </c>
      <c r="G33" s="127">
        <v>5.86</v>
      </c>
      <c r="H33" s="127">
        <v>2.48</v>
      </c>
      <c r="I33" s="127">
        <v>5.86</v>
      </c>
      <c r="O33" t="s">
        <v>109</v>
      </c>
      <c r="Z33" s="117" t="s">
        <v>1</v>
      </c>
      <c r="AA33" s="117" t="s">
        <v>0</v>
      </c>
      <c r="AB33" s="117" t="s">
        <v>1</v>
      </c>
      <c r="AC33" s="117" t="s">
        <v>0</v>
      </c>
      <c r="AD33" s="117" t="s">
        <v>72</v>
      </c>
      <c r="AE33" s="117" t="s">
        <v>6</v>
      </c>
    </row>
    <row r="34" spans="1:31">
      <c r="A34" s="3" t="s">
        <v>141</v>
      </c>
      <c r="B34" s="3" t="s">
        <v>10</v>
      </c>
      <c r="C34" s="3" t="s">
        <v>15</v>
      </c>
      <c r="D34" s="3" t="s">
        <v>0</v>
      </c>
      <c r="E34" s="3" t="s">
        <v>5</v>
      </c>
      <c r="F34" s="127">
        <v>7.98</v>
      </c>
      <c r="G34" s="127">
        <v>14.76</v>
      </c>
      <c r="H34" s="127">
        <v>7.15</v>
      </c>
      <c r="I34" s="127">
        <v>14.76</v>
      </c>
      <c r="O34" t="s">
        <v>110</v>
      </c>
    </row>
    <row r="35" spans="1:31">
      <c r="A35" s="3" t="s">
        <v>141</v>
      </c>
      <c r="B35" s="3" t="s">
        <v>10</v>
      </c>
      <c r="C35" s="3" t="s">
        <v>2</v>
      </c>
      <c r="D35" s="3" t="s">
        <v>0</v>
      </c>
      <c r="E35" s="3" t="s">
        <v>0</v>
      </c>
      <c r="F35" s="127">
        <v>7.15</v>
      </c>
      <c r="G35" s="127">
        <v>14.76</v>
      </c>
      <c r="H35" s="127">
        <v>7.15</v>
      </c>
      <c r="I35" s="127">
        <v>14.76</v>
      </c>
      <c r="O35" t="s">
        <v>158</v>
      </c>
    </row>
    <row r="36" spans="1:31">
      <c r="A36" s="3" t="s">
        <v>141</v>
      </c>
      <c r="B36" s="3" t="s">
        <v>10</v>
      </c>
      <c r="C36" s="3" t="s">
        <v>15</v>
      </c>
      <c r="D36" s="3" t="s">
        <v>1</v>
      </c>
      <c r="E36" s="3" t="s">
        <v>0</v>
      </c>
      <c r="F36" s="127">
        <v>7.15</v>
      </c>
      <c r="G36" s="127">
        <v>13.59</v>
      </c>
      <c r="H36" s="127">
        <v>6.31</v>
      </c>
      <c r="I36" s="127">
        <v>13.59</v>
      </c>
    </row>
    <row r="37" spans="1:31">
      <c r="A37" s="3" t="s">
        <v>141</v>
      </c>
      <c r="B37" s="3" t="s">
        <v>10</v>
      </c>
      <c r="C37" s="3" t="s">
        <v>2</v>
      </c>
      <c r="D37" s="3" t="s">
        <v>1</v>
      </c>
      <c r="E37" s="3" t="s">
        <v>0</v>
      </c>
      <c r="F37" s="127">
        <v>6.31</v>
      </c>
      <c r="G37" s="127">
        <v>13.59</v>
      </c>
      <c r="H37" s="127">
        <v>6.31</v>
      </c>
      <c r="I37" s="127">
        <v>13.59</v>
      </c>
    </row>
    <row r="38" spans="1:31">
      <c r="A38" s="3" t="s">
        <v>141</v>
      </c>
      <c r="B38" s="3" t="s">
        <v>10</v>
      </c>
      <c r="C38" s="3" t="s">
        <v>15</v>
      </c>
      <c r="D38" s="3" t="s">
        <v>5</v>
      </c>
      <c r="E38" s="3" t="s">
        <v>1</v>
      </c>
      <c r="F38" s="127">
        <v>7.15</v>
      </c>
      <c r="G38" s="127">
        <v>13.59</v>
      </c>
      <c r="H38" s="127">
        <v>6.31</v>
      </c>
      <c r="I38" s="127">
        <v>13.59</v>
      </c>
    </row>
    <row r="39" spans="1:31">
      <c r="A39" s="3" t="s">
        <v>141</v>
      </c>
      <c r="B39" s="3" t="s">
        <v>10</v>
      </c>
      <c r="C39" s="3" t="s">
        <v>2</v>
      </c>
      <c r="D39" s="3" t="s">
        <v>0</v>
      </c>
      <c r="E39" s="3" t="s">
        <v>1</v>
      </c>
      <c r="F39" s="127">
        <v>6.31</v>
      </c>
      <c r="G39" s="127">
        <v>13.59</v>
      </c>
      <c r="H39" s="127">
        <v>6.31</v>
      </c>
      <c r="I39" s="127">
        <v>13.59</v>
      </c>
    </row>
    <row r="40" spans="1:31">
      <c r="A40" s="3" t="s">
        <v>141</v>
      </c>
      <c r="B40" s="3" t="s">
        <v>10</v>
      </c>
      <c r="C40" s="3" t="s">
        <v>15</v>
      </c>
      <c r="D40" s="3" t="s">
        <v>1</v>
      </c>
      <c r="E40" s="3" t="s">
        <v>1</v>
      </c>
      <c r="F40" s="127">
        <v>3.58</v>
      </c>
      <c r="G40" s="127">
        <v>7.98</v>
      </c>
      <c r="H40" s="127">
        <v>3.32</v>
      </c>
      <c r="I40" s="127">
        <v>7.98</v>
      </c>
    </row>
    <row r="41" spans="1:31">
      <c r="A41" s="3" t="s">
        <v>141</v>
      </c>
      <c r="B41" s="3" t="s">
        <v>10</v>
      </c>
      <c r="C41" s="3" t="s">
        <v>2</v>
      </c>
      <c r="D41" s="3" t="s">
        <v>1</v>
      </c>
      <c r="E41" s="3" t="s">
        <v>1</v>
      </c>
      <c r="F41" s="127">
        <v>3.32</v>
      </c>
      <c r="G41" s="127">
        <v>7.98</v>
      </c>
      <c r="H41" s="127">
        <v>3.32</v>
      </c>
      <c r="I41" s="127">
        <v>7.98</v>
      </c>
    </row>
    <row r="42" spans="1:31">
      <c r="A42" s="3" t="s">
        <v>141</v>
      </c>
      <c r="B42" s="3" t="s">
        <v>7</v>
      </c>
      <c r="C42" s="3" t="s">
        <v>15</v>
      </c>
      <c r="D42" s="3" t="s">
        <v>0</v>
      </c>
      <c r="E42" s="3" t="s">
        <v>5</v>
      </c>
      <c r="F42" s="127">
        <v>8.86</v>
      </c>
      <c r="G42" s="127">
        <v>16.170000000000002</v>
      </c>
      <c r="H42" s="127">
        <v>7.95</v>
      </c>
      <c r="I42" s="127">
        <v>21.81</v>
      </c>
    </row>
    <row r="43" spans="1:31">
      <c r="A43" s="3" t="s">
        <v>141</v>
      </c>
      <c r="B43" s="3" t="s">
        <v>7</v>
      </c>
      <c r="C43" s="3" t="s">
        <v>2</v>
      </c>
      <c r="D43" s="3" t="s">
        <v>0</v>
      </c>
      <c r="E43" s="3" t="s">
        <v>0</v>
      </c>
      <c r="F43" s="127">
        <v>7.95</v>
      </c>
      <c r="G43" s="127">
        <v>16.170000000000002</v>
      </c>
      <c r="H43" s="127">
        <v>7.95</v>
      </c>
      <c r="I43" s="127">
        <v>21.81</v>
      </c>
    </row>
    <row r="44" spans="1:31">
      <c r="A44" s="3" t="s">
        <v>141</v>
      </c>
      <c r="B44" s="3" t="s">
        <v>7</v>
      </c>
      <c r="C44" s="3" t="s">
        <v>15</v>
      </c>
      <c r="D44" s="3" t="s">
        <v>1</v>
      </c>
      <c r="E44" s="3" t="s">
        <v>0</v>
      </c>
      <c r="F44" s="127">
        <v>7.95</v>
      </c>
      <c r="G44" s="127">
        <v>14.88</v>
      </c>
      <c r="H44" s="127">
        <v>7.05</v>
      </c>
      <c r="I44" s="127">
        <v>14.88</v>
      </c>
    </row>
    <row r="45" spans="1:31">
      <c r="A45" s="3" t="s">
        <v>141</v>
      </c>
      <c r="B45" s="3" t="s">
        <v>7</v>
      </c>
      <c r="C45" s="3" t="s">
        <v>2</v>
      </c>
      <c r="D45" s="3" t="s">
        <v>1</v>
      </c>
      <c r="E45" s="3" t="s">
        <v>0</v>
      </c>
      <c r="F45" s="127">
        <v>7.05</v>
      </c>
      <c r="G45" s="127">
        <v>14.88</v>
      </c>
      <c r="H45" s="127">
        <v>7.05</v>
      </c>
      <c r="I45" s="127">
        <v>14.88</v>
      </c>
    </row>
    <row r="46" spans="1:31">
      <c r="A46" s="3" t="s">
        <v>141</v>
      </c>
      <c r="B46" s="3" t="s">
        <v>7</v>
      </c>
      <c r="C46" s="3" t="s">
        <v>15</v>
      </c>
      <c r="D46" s="3" t="s">
        <v>0</v>
      </c>
      <c r="E46" s="3" t="s">
        <v>1</v>
      </c>
      <c r="F46" s="127">
        <v>7.95</v>
      </c>
      <c r="G46" s="127">
        <v>14.88</v>
      </c>
      <c r="H46" s="127">
        <v>7.05</v>
      </c>
      <c r="I46" s="127">
        <v>14.88</v>
      </c>
    </row>
    <row r="47" spans="1:31">
      <c r="A47" s="3" t="s">
        <v>141</v>
      </c>
      <c r="B47" s="3" t="s">
        <v>7</v>
      </c>
      <c r="C47" s="3" t="s">
        <v>2</v>
      </c>
      <c r="D47" s="3" t="s">
        <v>0</v>
      </c>
      <c r="E47" s="3" t="s">
        <v>1</v>
      </c>
      <c r="F47" s="127">
        <v>7.05</v>
      </c>
      <c r="G47" s="127">
        <v>14.88</v>
      </c>
      <c r="H47" s="127">
        <v>7.05</v>
      </c>
      <c r="I47" s="127">
        <v>14.88</v>
      </c>
    </row>
    <row r="48" spans="1:31">
      <c r="A48" s="3" t="s">
        <v>141</v>
      </c>
      <c r="B48" s="3" t="s">
        <v>7</v>
      </c>
      <c r="C48" s="3" t="s">
        <v>15</v>
      </c>
      <c r="D48" s="3" t="s">
        <v>1</v>
      </c>
      <c r="E48" s="3" t="s">
        <v>1</v>
      </c>
      <c r="F48" s="127">
        <v>4.0999999999999996</v>
      </c>
      <c r="G48" s="127">
        <v>8.86</v>
      </c>
      <c r="H48" s="127">
        <v>3.72</v>
      </c>
      <c r="I48" s="127">
        <v>8.86</v>
      </c>
    </row>
    <row r="49" spans="1:9">
      <c r="A49" s="3" t="s">
        <v>141</v>
      </c>
      <c r="B49" s="3" t="s">
        <v>7</v>
      </c>
      <c r="C49" s="3" t="s">
        <v>2</v>
      </c>
      <c r="D49" s="3" t="s">
        <v>1</v>
      </c>
      <c r="E49" s="3" t="s">
        <v>1</v>
      </c>
      <c r="F49" s="127">
        <v>3.72</v>
      </c>
      <c r="G49" s="127">
        <v>8.86</v>
      </c>
      <c r="H49" s="127">
        <v>3.72</v>
      </c>
      <c r="I49" s="127">
        <v>8.86</v>
      </c>
    </row>
    <row r="50" spans="1:9">
      <c r="A50" s="3" t="s">
        <v>141</v>
      </c>
      <c r="B50" s="3" t="s">
        <v>6</v>
      </c>
      <c r="C50" s="3" t="s">
        <v>15</v>
      </c>
      <c r="D50" s="3" t="s">
        <v>0</v>
      </c>
      <c r="E50" s="3" t="s">
        <v>5</v>
      </c>
      <c r="F50" s="127">
        <v>1.84</v>
      </c>
      <c r="G50" s="127">
        <v>1.84</v>
      </c>
      <c r="H50" s="127">
        <v>1.84</v>
      </c>
      <c r="I50" s="127">
        <v>1.84</v>
      </c>
    </row>
    <row r="51" spans="1:9">
      <c r="A51" s="3" t="s">
        <v>141</v>
      </c>
      <c r="B51" s="3" t="s">
        <v>6</v>
      </c>
      <c r="C51" s="3" t="s">
        <v>2</v>
      </c>
      <c r="D51" s="3" t="s">
        <v>0</v>
      </c>
      <c r="E51" s="3" t="s">
        <v>0</v>
      </c>
      <c r="F51" s="127">
        <v>1.84</v>
      </c>
      <c r="G51" s="127">
        <v>1.84</v>
      </c>
      <c r="H51" s="127">
        <v>1.84</v>
      </c>
      <c r="I51" s="127">
        <v>1.84</v>
      </c>
    </row>
    <row r="52" spans="1:9">
      <c r="A52" s="3" t="s">
        <v>141</v>
      </c>
      <c r="B52" s="3" t="s">
        <v>6</v>
      </c>
      <c r="C52" s="3" t="s">
        <v>15</v>
      </c>
      <c r="D52" s="3" t="s">
        <v>1</v>
      </c>
      <c r="E52" s="3" t="s">
        <v>0</v>
      </c>
      <c r="F52" s="127">
        <v>1.84</v>
      </c>
      <c r="G52" s="127">
        <v>1.84</v>
      </c>
      <c r="H52" s="127">
        <v>1.84</v>
      </c>
      <c r="I52" s="127">
        <v>1.84</v>
      </c>
    </row>
    <row r="53" spans="1:9">
      <c r="A53" s="3" t="s">
        <v>141</v>
      </c>
      <c r="B53" s="3" t="s">
        <v>6</v>
      </c>
      <c r="C53" s="3" t="s">
        <v>2</v>
      </c>
      <c r="D53" s="3" t="s">
        <v>1</v>
      </c>
      <c r="E53" s="3" t="s">
        <v>0</v>
      </c>
      <c r="F53" s="127">
        <v>1.84</v>
      </c>
      <c r="G53" s="127">
        <v>1.84</v>
      </c>
      <c r="H53" s="127">
        <v>1.84</v>
      </c>
      <c r="I53" s="127">
        <v>1.84</v>
      </c>
    </row>
    <row r="54" spans="1:9">
      <c r="A54" s="3" t="s">
        <v>141</v>
      </c>
      <c r="B54" s="3" t="s">
        <v>6</v>
      </c>
      <c r="C54" s="3" t="s">
        <v>15</v>
      </c>
      <c r="D54" s="3" t="s">
        <v>0</v>
      </c>
      <c r="E54" s="3" t="s">
        <v>1</v>
      </c>
      <c r="F54" s="127">
        <v>1.84</v>
      </c>
      <c r="G54" s="127">
        <v>1.84</v>
      </c>
      <c r="H54" s="127">
        <v>1.84</v>
      </c>
      <c r="I54" s="127">
        <v>1.84</v>
      </c>
    </row>
    <row r="55" spans="1:9">
      <c r="A55" s="3" t="s">
        <v>141</v>
      </c>
      <c r="B55" s="3" t="s">
        <v>6</v>
      </c>
      <c r="C55" s="3" t="s">
        <v>2</v>
      </c>
      <c r="D55" s="3" t="s">
        <v>0</v>
      </c>
      <c r="E55" s="3" t="s">
        <v>1</v>
      </c>
      <c r="F55" s="127">
        <v>1.84</v>
      </c>
      <c r="G55" s="127">
        <v>1.84</v>
      </c>
      <c r="H55" s="127">
        <v>1.84</v>
      </c>
      <c r="I55" s="127">
        <v>1.84</v>
      </c>
    </row>
    <row r="56" spans="1:9">
      <c r="A56" s="3" t="s">
        <v>141</v>
      </c>
      <c r="B56" s="3" t="s">
        <v>6</v>
      </c>
      <c r="C56" s="3" t="s">
        <v>15</v>
      </c>
      <c r="D56" s="3" t="s">
        <v>1</v>
      </c>
      <c r="E56" s="3" t="s">
        <v>1</v>
      </c>
      <c r="F56" s="127">
        <v>1.84</v>
      </c>
      <c r="G56" s="127">
        <v>1.84</v>
      </c>
      <c r="H56" s="127">
        <v>1.84</v>
      </c>
      <c r="I56" s="127">
        <v>1.84</v>
      </c>
    </row>
    <row r="57" spans="1:9">
      <c r="A57" s="3" t="s">
        <v>141</v>
      </c>
      <c r="B57" s="3" t="s">
        <v>6</v>
      </c>
      <c r="C57" s="3" t="s">
        <v>2</v>
      </c>
      <c r="D57" s="3" t="s">
        <v>1</v>
      </c>
      <c r="E57" s="3" t="s">
        <v>1</v>
      </c>
      <c r="F57" s="127">
        <v>1.84</v>
      </c>
      <c r="G57" s="127">
        <v>1.84</v>
      </c>
      <c r="H57" s="127">
        <v>1.84</v>
      </c>
      <c r="I57" s="127">
        <v>1.84</v>
      </c>
    </row>
    <row r="58" spans="1:9">
      <c r="A58" s="128" t="s">
        <v>84</v>
      </c>
      <c r="B58" s="128" t="s">
        <v>8</v>
      </c>
      <c r="C58" s="128" t="s">
        <v>15</v>
      </c>
      <c r="D58" s="128" t="s">
        <v>0</v>
      </c>
      <c r="E58" s="128" t="s">
        <v>5</v>
      </c>
      <c r="F58" s="127">
        <v>22.76</v>
      </c>
    </row>
    <row r="59" spans="1:9">
      <c r="A59" s="128" t="s">
        <v>84</v>
      </c>
      <c r="B59" s="128" t="s">
        <v>8</v>
      </c>
      <c r="C59" s="128" t="s">
        <v>2</v>
      </c>
      <c r="D59" s="128" t="s">
        <v>0</v>
      </c>
      <c r="E59" s="128" t="s">
        <v>0</v>
      </c>
      <c r="F59" s="127">
        <v>22.76</v>
      </c>
    </row>
    <row r="60" spans="1:9">
      <c r="A60" s="128" t="s">
        <v>84</v>
      </c>
      <c r="B60" s="128" t="s">
        <v>8</v>
      </c>
      <c r="C60" s="128" t="s">
        <v>15</v>
      </c>
      <c r="D60" s="128" t="s">
        <v>1</v>
      </c>
      <c r="E60" s="128" t="s">
        <v>0</v>
      </c>
      <c r="F60" s="127">
        <v>20.37</v>
      </c>
    </row>
    <row r="61" spans="1:9">
      <c r="A61" s="128" t="s">
        <v>84</v>
      </c>
      <c r="B61" s="128" t="s">
        <v>8</v>
      </c>
      <c r="C61" s="128" t="s">
        <v>2</v>
      </c>
      <c r="D61" s="128" t="s">
        <v>1</v>
      </c>
      <c r="E61" s="128" t="s">
        <v>0</v>
      </c>
      <c r="F61" s="127">
        <v>20.37</v>
      </c>
    </row>
    <row r="62" spans="1:9">
      <c r="A62" s="128" t="s">
        <v>84</v>
      </c>
      <c r="B62" s="128" t="s">
        <v>8</v>
      </c>
      <c r="C62" s="128" t="s">
        <v>15</v>
      </c>
      <c r="D62" s="128" t="s">
        <v>0</v>
      </c>
      <c r="E62" s="128" t="s">
        <v>1</v>
      </c>
      <c r="F62" s="127">
        <v>20.37</v>
      </c>
    </row>
    <row r="63" spans="1:9">
      <c r="A63" s="128" t="s">
        <v>84</v>
      </c>
      <c r="B63" s="128" t="s">
        <v>8</v>
      </c>
      <c r="C63" s="128" t="s">
        <v>2</v>
      </c>
      <c r="D63" s="128" t="s">
        <v>0</v>
      </c>
      <c r="E63" s="128" t="s">
        <v>1</v>
      </c>
      <c r="F63" s="127">
        <v>20.37</v>
      </c>
    </row>
    <row r="64" spans="1:9">
      <c r="A64" s="128" t="s">
        <v>84</v>
      </c>
      <c r="B64" s="128" t="s">
        <v>8</v>
      </c>
      <c r="C64" s="128" t="s">
        <v>15</v>
      </c>
      <c r="D64" s="128" t="s">
        <v>1</v>
      </c>
      <c r="E64" s="128" t="s">
        <v>1</v>
      </c>
      <c r="F64" s="127">
        <v>14.3</v>
      </c>
    </row>
    <row r="65" spans="1:6">
      <c r="A65" s="128" t="s">
        <v>84</v>
      </c>
      <c r="B65" s="128" t="s">
        <v>8</v>
      </c>
      <c r="C65" s="128" t="s">
        <v>2</v>
      </c>
      <c r="D65" s="128" t="s">
        <v>1</v>
      </c>
      <c r="E65" s="128" t="s">
        <v>1</v>
      </c>
      <c r="F65" s="127">
        <v>14.3</v>
      </c>
    </row>
    <row r="66" spans="1:6">
      <c r="A66" s="128" t="s">
        <v>84</v>
      </c>
      <c r="B66" s="128" t="s">
        <v>9</v>
      </c>
      <c r="C66" s="128" t="s">
        <v>15</v>
      </c>
      <c r="D66" s="128" t="s">
        <v>0</v>
      </c>
      <c r="E66" s="128" t="s">
        <v>5</v>
      </c>
      <c r="F66" s="127">
        <v>25.03</v>
      </c>
    </row>
    <row r="67" spans="1:6">
      <c r="A67" s="128" t="s">
        <v>84</v>
      </c>
      <c r="B67" s="128" t="s">
        <v>9</v>
      </c>
      <c r="C67" s="128" t="s">
        <v>2</v>
      </c>
      <c r="D67" s="128" t="s">
        <v>0</v>
      </c>
      <c r="E67" s="128" t="s">
        <v>0</v>
      </c>
      <c r="F67" s="127">
        <v>25.03</v>
      </c>
    </row>
    <row r="68" spans="1:6">
      <c r="A68" s="128" t="s">
        <v>84</v>
      </c>
      <c r="B68" s="128" t="s">
        <v>9</v>
      </c>
      <c r="C68" s="128" t="s">
        <v>15</v>
      </c>
      <c r="D68" s="128" t="s">
        <v>1</v>
      </c>
      <c r="E68" s="128" t="s">
        <v>0</v>
      </c>
      <c r="F68" s="127">
        <v>22.04</v>
      </c>
    </row>
    <row r="69" spans="1:6">
      <c r="A69" s="128" t="s">
        <v>84</v>
      </c>
      <c r="B69" s="128" t="s">
        <v>9</v>
      </c>
      <c r="C69" s="128" t="s">
        <v>2</v>
      </c>
      <c r="D69" s="128" t="s">
        <v>1</v>
      </c>
      <c r="E69" s="128" t="s">
        <v>0</v>
      </c>
      <c r="F69" s="127">
        <v>22.04</v>
      </c>
    </row>
    <row r="70" spans="1:6">
      <c r="A70" s="128" t="s">
        <v>84</v>
      </c>
      <c r="B70" s="128" t="s">
        <v>9</v>
      </c>
      <c r="C70" s="128" t="s">
        <v>15</v>
      </c>
      <c r="D70" s="128" t="s">
        <v>0</v>
      </c>
      <c r="E70" s="128" t="s">
        <v>1</v>
      </c>
      <c r="F70" s="127">
        <v>22.04</v>
      </c>
    </row>
    <row r="71" spans="1:6">
      <c r="A71" s="128" t="s">
        <v>84</v>
      </c>
      <c r="B71" s="128" t="s">
        <v>9</v>
      </c>
      <c r="C71" s="128" t="s">
        <v>2</v>
      </c>
      <c r="D71" s="128" t="s">
        <v>0</v>
      </c>
      <c r="E71" s="128" t="s">
        <v>1</v>
      </c>
      <c r="F71" s="127">
        <v>22.04</v>
      </c>
    </row>
    <row r="72" spans="1:6">
      <c r="A72" s="128" t="s">
        <v>84</v>
      </c>
      <c r="B72" s="128" t="s">
        <v>9</v>
      </c>
      <c r="C72" s="128" t="s">
        <v>15</v>
      </c>
      <c r="D72" s="128" t="s">
        <v>1</v>
      </c>
      <c r="E72" s="128" t="s">
        <v>1</v>
      </c>
      <c r="F72" s="127">
        <v>15.48</v>
      </c>
    </row>
    <row r="73" spans="1:6">
      <c r="A73" s="128" t="s">
        <v>84</v>
      </c>
      <c r="B73" s="128" t="s">
        <v>9</v>
      </c>
      <c r="C73" s="128" t="s">
        <v>2</v>
      </c>
      <c r="D73" s="128" t="s">
        <v>1</v>
      </c>
      <c r="E73" s="128" t="s">
        <v>1</v>
      </c>
      <c r="F73" s="127">
        <v>15.48</v>
      </c>
    </row>
    <row r="74" spans="1:6">
      <c r="A74" s="128" t="s">
        <v>84</v>
      </c>
      <c r="B74" s="128" t="s">
        <v>16</v>
      </c>
      <c r="C74" s="128" t="s">
        <v>15</v>
      </c>
      <c r="D74" s="128" t="s">
        <v>0</v>
      </c>
      <c r="E74" s="128" t="s">
        <v>5</v>
      </c>
      <c r="F74" s="127">
        <v>14.3</v>
      </c>
    </row>
    <row r="75" spans="1:6">
      <c r="A75" s="128" t="s">
        <v>84</v>
      </c>
      <c r="B75" s="128" t="s">
        <v>16</v>
      </c>
      <c r="C75" s="128" t="s">
        <v>2</v>
      </c>
      <c r="D75" s="128" t="s">
        <v>0</v>
      </c>
      <c r="E75" s="128" t="s">
        <v>0</v>
      </c>
      <c r="F75" s="127">
        <v>14.3</v>
      </c>
    </row>
    <row r="76" spans="1:6">
      <c r="A76" s="128" t="s">
        <v>84</v>
      </c>
      <c r="B76" s="128" t="s">
        <v>16</v>
      </c>
      <c r="C76" s="128" t="s">
        <v>15</v>
      </c>
      <c r="D76" s="128" t="s">
        <v>1</v>
      </c>
      <c r="E76" s="128" t="s">
        <v>0</v>
      </c>
      <c r="F76" s="127">
        <v>13.11</v>
      </c>
    </row>
    <row r="77" spans="1:6">
      <c r="A77" s="128" t="s">
        <v>84</v>
      </c>
      <c r="B77" s="128" t="s">
        <v>16</v>
      </c>
      <c r="C77" s="128" t="s">
        <v>2</v>
      </c>
      <c r="D77" s="128" t="s">
        <v>1</v>
      </c>
      <c r="E77" s="128" t="s">
        <v>0</v>
      </c>
      <c r="F77" s="127">
        <v>13.11</v>
      </c>
    </row>
    <row r="78" spans="1:6">
      <c r="A78" s="128" t="s">
        <v>84</v>
      </c>
      <c r="B78" s="128" t="s">
        <v>16</v>
      </c>
      <c r="C78" s="128" t="s">
        <v>15</v>
      </c>
      <c r="D78" s="128" t="s">
        <v>0</v>
      </c>
      <c r="E78" s="128" t="s">
        <v>1</v>
      </c>
      <c r="F78" s="127">
        <v>13.11</v>
      </c>
    </row>
    <row r="79" spans="1:6">
      <c r="A79" s="128" t="s">
        <v>84</v>
      </c>
      <c r="B79" s="128" t="s">
        <v>16</v>
      </c>
      <c r="C79" s="128" t="s">
        <v>2</v>
      </c>
      <c r="D79" s="128" t="s">
        <v>0</v>
      </c>
      <c r="E79" s="128" t="s">
        <v>1</v>
      </c>
      <c r="F79" s="127">
        <v>13.11</v>
      </c>
    </row>
    <row r="80" spans="1:6">
      <c r="A80" s="128" t="s">
        <v>84</v>
      </c>
      <c r="B80" s="128" t="s">
        <v>16</v>
      </c>
      <c r="C80" s="128" t="s">
        <v>15</v>
      </c>
      <c r="D80" s="128" t="s">
        <v>1</v>
      </c>
      <c r="E80" s="128" t="s">
        <v>1</v>
      </c>
      <c r="F80" s="127">
        <v>7.61</v>
      </c>
    </row>
    <row r="81" spans="1:6">
      <c r="A81" s="128" t="s">
        <v>84</v>
      </c>
      <c r="B81" s="128" t="s">
        <v>16</v>
      </c>
      <c r="C81" s="128" t="s">
        <v>2</v>
      </c>
      <c r="D81" s="128" t="s">
        <v>1</v>
      </c>
      <c r="E81" s="128" t="s">
        <v>1</v>
      </c>
      <c r="F81" s="127">
        <v>7.61</v>
      </c>
    </row>
    <row r="82" spans="1:6">
      <c r="A82" s="128" t="s">
        <v>84</v>
      </c>
      <c r="B82" s="128" t="s">
        <v>17</v>
      </c>
      <c r="C82" s="128" t="s">
        <v>15</v>
      </c>
      <c r="D82" s="128" t="s">
        <v>0</v>
      </c>
      <c r="E82" s="128" t="s">
        <v>5</v>
      </c>
      <c r="F82" s="127">
        <v>11</v>
      </c>
    </row>
    <row r="83" spans="1:6">
      <c r="A83" s="128" t="s">
        <v>84</v>
      </c>
      <c r="B83" s="128" t="s">
        <v>17</v>
      </c>
      <c r="C83" s="128" t="s">
        <v>2</v>
      </c>
      <c r="D83" s="128" t="s">
        <v>0</v>
      </c>
      <c r="E83" s="128" t="s">
        <v>0</v>
      </c>
      <c r="F83" s="127">
        <v>11</v>
      </c>
    </row>
    <row r="84" spans="1:6">
      <c r="A84" s="128" t="s">
        <v>84</v>
      </c>
      <c r="B84" s="128" t="s">
        <v>17</v>
      </c>
      <c r="C84" s="128" t="s">
        <v>15</v>
      </c>
      <c r="D84" s="128" t="s">
        <v>1</v>
      </c>
      <c r="E84" s="128" t="s">
        <v>0</v>
      </c>
      <c r="F84" s="127">
        <v>10.09</v>
      </c>
    </row>
    <row r="85" spans="1:6">
      <c r="A85" s="128" t="s">
        <v>84</v>
      </c>
      <c r="B85" s="128" t="s">
        <v>17</v>
      </c>
      <c r="C85" s="128" t="s">
        <v>2</v>
      </c>
      <c r="D85" s="128" t="s">
        <v>1</v>
      </c>
      <c r="E85" s="128" t="s">
        <v>0</v>
      </c>
      <c r="F85" s="127">
        <v>10.09</v>
      </c>
    </row>
    <row r="86" spans="1:6">
      <c r="A86" s="128" t="s">
        <v>84</v>
      </c>
      <c r="B86" s="128" t="s">
        <v>17</v>
      </c>
      <c r="C86" s="128" t="s">
        <v>15</v>
      </c>
      <c r="D86" s="128" t="s">
        <v>0</v>
      </c>
      <c r="E86" s="128" t="s">
        <v>1</v>
      </c>
      <c r="F86" s="127">
        <v>10.09</v>
      </c>
    </row>
    <row r="87" spans="1:6">
      <c r="A87" s="128" t="s">
        <v>84</v>
      </c>
      <c r="B87" s="128" t="s">
        <v>17</v>
      </c>
      <c r="C87" s="128" t="s">
        <v>2</v>
      </c>
      <c r="D87" s="128" t="s">
        <v>0</v>
      </c>
      <c r="E87" s="128" t="s">
        <v>1</v>
      </c>
      <c r="F87" s="127">
        <v>10.09</v>
      </c>
    </row>
    <row r="88" spans="1:6">
      <c r="A88" s="128" t="s">
        <v>84</v>
      </c>
      <c r="B88" s="128" t="s">
        <v>17</v>
      </c>
      <c r="C88" s="128" t="s">
        <v>15</v>
      </c>
      <c r="D88" s="128" t="s">
        <v>1</v>
      </c>
      <c r="E88" s="128" t="s">
        <v>1</v>
      </c>
      <c r="F88" s="127">
        <v>5.86</v>
      </c>
    </row>
    <row r="89" spans="1:6">
      <c r="A89" s="128" t="s">
        <v>84</v>
      </c>
      <c r="B89" s="128" t="s">
        <v>17</v>
      </c>
      <c r="C89" s="128" t="s">
        <v>2</v>
      </c>
      <c r="D89" s="128" t="s">
        <v>1</v>
      </c>
      <c r="E89" s="128" t="s">
        <v>1</v>
      </c>
      <c r="F89" s="127">
        <v>5.86</v>
      </c>
    </row>
    <row r="90" spans="1:6">
      <c r="A90" s="128" t="s">
        <v>84</v>
      </c>
      <c r="B90" s="128" t="s">
        <v>10</v>
      </c>
      <c r="C90" s="128" t="s">
        <v>15</v>
      </c>
      <c r="D90" s="128" t="s">
        <v>0</v>
      </c>
      <c r="E90" s="128" t="s">
        <v>5</v>
      </c>
      <c r="F90" s="127">
        <v>14.76</v>
      </c>
    </row>
    <row r="91" spans="1:6">
      <c r="A91" s="128" t="s">
        <v>84</v>
      </c>
      <c r="B91" s="128" t="s">
        <v>10</v>
      </c>
      <c r="C91" s="128" t="s">
        <v>2</v>
      </c>
      <c r="D91" s="128" t="s">
        <v>0</v>
      </c>
      <c r="E91" s="128" t="s">
        <v>0</v>
      </c>
      <c r="F91" s="127">
        <v>14.76</v>
      </c>
    </row>
    <row r="92" spans="1:6">
      <c r="A92" s="128" t="s">
        <v>84</v>
      </c>
      <c r="B92" s="128" t="s">
        <v>10</v>
      </c>
      <c r="C92" s="128" t="s">
        <v>15</v>
      </c>
      <c r="D92" s="128" t="s">
        <v>1</v>
      </c>
      <c r="E92" s="128" t="s">
        <v>0</v>
      </c>
      <c r="F92" s="127">
        <v>13.59</v>
      </c>
    </row>
    <row r="93" spans="1:6">
      <c r="A93" s="128" t="s">
        <v>84</v>
      </c>
      <c r="B93" s="128" t="s">
        <v>10</v>
      </c>
      <c r="C93" s="128" t="s">
        <v>2</v>
      </c>
      <c r="D93" s="128" t="s">
        <v>1</v>
      </c>
      <c r="E93" s="128" t="s">
        <v>0</v>
      </c>
      <c r="F93" s="127">
        <v>13.59</v>
      </c>
    </row>
    <row r="94" spans="1:6">
      <c r="A94" s="128" t="s">
        <v>84</v>
      </c>
      <c r="B94" s="128" t="s">
        <v>10</v>
      </c>
      <c r="C94" s="128" t="s">
        <v>15</v>
      </c>
      <c r="D94" s="128" t="s">
        <v>5</v>
      </c>
      <c r="E94" s="128" t="s">
        <v>1</v>
      </c>
      <c r="F94" s="127">
        <v>13.59</v>
      </c>
    </row>
    <row r="95" spans="1:6">
      <c r="A95" s="128" t="s">
        <v>84</v>
      </c>
      <c r="B95" s="128" t="s">
        <v>10</v>
      </c>
      <c r="C95" s="128" t="s">
        <v>2</v>
      </c>
      <c r="D95" s="128" t="s">
        <v>0</v>
      </c>
      <c r="E95" s="128" t="s">
        <v>1</v>
      </c>
      <c r="F95" s="127">
        <v>13.59</v>
      </c>
    </row>
    <row r="96" spans="1:6">
      <c r="A96" s="128" t="s">
        <v>84</v>
      </c>
      <c r="B96" s="128" t="s">
        <v>10</v>
      </c>
      <c r="C96" s="128" t="s">
        <v>15</v>
      </c>
      <c r="D96" s="128" t="s">
        <v>1</v>
      </c>
      <c r="E96" s="128" t="s">
        <v>1</v>
      </c>
      <c r="F96" s="127">
        <v>7.98</v>
      </c>
    </row>
    <row r="97" spans="1:6">
      <c r="A97" s="128" t="s">
        <v>84</v>
      </c>
      <c r="B97" s="128" t="s">
        <v>10</v>
      </c>
      <c r="C97" s="128" t="s">
        <v>2</v>
      </c>
      <c r="D97" s="128" t="s">
        <v>1</v>
      </c>
      <c r="E97" s="128" t="s">
        <v>1</v>
      </c>
      <c r="F97" s="127">
        <v>7.98</v>
      </c>
    </row>
    <row r="98" spans="1:6">
      <c r="A98" s="128" t="s">
        <v>84</v>
      </c>
      <c r="B98" s="128" t="s">
        <v>7</v>
      </c>
      <c r="C98" s="128" t="s">
        <v>15</v>
      </c>
      <c r="D98" s="128" t="s">
        <v>0</v>
      </c>
      <c r="E98" s="128" t="s">
        <v>5</v>
      </c>
      <c r="F98" s="127">
        <v>16.170000000000002</v>
      </c>
    </row>
    <row r="99" spans="1:6">
      <c r="A99" s="128" t="s">
        <v>84</v>
      </c>
      <c r="B99" s="128" t="s">
        <v>7</v>
      </c>
      <c r="C99" s="128" t="s">
        <v>2</v>
      </c>
      <c r="D99" s="128" t="s">
        <v>0</v>
      </c>
      <c r="E99" s="128" t="s">
        <v>0</v>
      </c>
      <c r="F99" s="127">
        <v>16.170000000000002</v>
      </c>
    </row>
    <row r="100" spans="1:6">
      <c r="A100" s="128" t="s">
        <v>84</v>
      </c>
      <c r="B100" s="128" t="s">
        <v>7</v>
      </c>
      <c r="C100" s="128" t="s">
        <v>15</v>
      </c>
      <c r="D100" s="128" t="s">
        <v>1</v>
      </c>
      <c r="E100" s="128" t="s">
        <v>0</v>
      </c>
      <c r="F100" s="127">
        <v>14.88</v>
      </c>
    </row>
    <row r="101" spans="1:6">
      <c r="A101" s="128" t="s">
        <v>84</v>
      </c>
      <c r="B101" s="128" t="s">
        <v>7</v>
      </c>
      <c r="C101" s="128" t="s">
        <v>2</v>
      </c>
      <c r="D101" s="128" t="s">
        <v>1</v>
      </c>
      <c r="E101" s="128" t="s">
        <v>0</v>
      </c>
      <c r="F101" s="127">
        <v>14.88</v>
      </c>
    </row>
    <row r="102" spans="1:6">
      <c r="A102" s="128" t="s">
        <v>84</v>
      </c>
      <c r="B102" s="128" t="s">
        <v>7</v>
      </c>
      <c r="C102" s="128" t="s">
        <v>15</v>
      </c>
      <c r="D102" s="128" t="s">
        <v>0</v>
      </c>
      <c r="E102" s="128" t="s">
        <v>1</v>
      </c>
      <c r="F102" s="127">
        <v>14.88</v>
      </c>
    </row>
    <row r="103" spans="1:6">
      <c r="A103" s="128" t="s">
        <v>84</v>
      </c>
      <c r="B103" s="128" t="s">
        <v>7</v>
      </c>
      <c r="C103" s="128" t="s">
        <v>2</v>
      </c>
      <c r="D103" s="128" t="s">
        <v>0</v>
      </c>
      <c r="E103" s="128" t="s">
        <v>1</v>
      </c>
      <c r="F103" s="127">
        <v>14.88</v>
      </c>
    </row>
    <row r="104" spans="1:6">
      <c r="A104" s="128" t="s">
        <v>84</v>
      </c>
      <c r="B104" s="128" t="s">
        <v>7</v>
      </c>
      <c r="C104" s="128" t="s">
        <v>15</v>
      </c>
      <c r="D104" s="128" t="s">
        <v>1</v>
      </c>
      <c r="E104" s="128" t="s">
        <v>1</v>
      </c>
      <c r="F104" s="127">
        <v>8.86</v>
      </c>
    </row>
    <row r="105" spans="1:6">
      <c r="A105" s="128" t="s">
        <v>84</v>
      </c>
      <c r="B105" s="128" t="s">
        <v>7</v>
      </c>
      <c r="C105" s="128" t="s">
        <v>2</v>
      </c>
      <c r="D105" s="128" t="s">
        <v>1</v>
      </c>
      <c r="E105" s="128" t="s">
        <v>1</v>
      </c>
      <c r="F105" s="127">
        <v>8.86</v>
      </c>
    </row>
    <row r="106" spans="1:6">
      <c r="A106" s="128" t="s">
        <v>84</v>
      </c>
      <c r="B106" s="128" t="s">
        <v>6</v>
      </c>
      <c r="C106" s="128" t="s">
        <v>15</v>
      </c>
      <c r="D106" s="128" t="s">
        <v>0</v>
      </c>
      <c r="E106" s="128" t="s">
        <v>5</v>
      </c>
      <c r="F106" s="127">
        <v>1.84</v>
      </c>
    </row>
    <row r="107" spans="1:6">
      <c r="A107" s="128" t="s">
        <v>84</v>
      </c>
      <c r="B107" s="128" t="s">
        <v>6</v>
      </c>
      <c r="C107" s="128" t="s">
        <v>2</v>
      </c>
      <c r="D107" s="128" t="s">
        <v>0</v>
      </c>
      <c r="E107" s="128" t="s">
        <v>0</v>
      </c>
      <c r="F107" s="127">
        <v>1.84</v>
      </c>
    </row>
    <row r="108" spans="1:6">
      <c r="A108" s="128" t="s">
        <v>84</v>
      </c>
      <c r="B108" s="128" t="s">
        <v>6</v>
      </c>
      <c r="C108" s="128" t="s">
        <v>15</v>
      </c>
      <c r="D108" s="128" t="s">
        <v>1</v>
      </c>
      <c r="E108" s="128" t="s">
        <v>0</v>
      </c>
      <c r="F108" s="127">
        <v>1.84</v>
      </c>
    </row>
    <row r="109" spans="1:6">
      <c r="A109" s="128" t="s">
        <v>84</v>
      </c>
      <c r="B109" s="128" t="s">
        <v>6</v>
      </c>
      <c r="C109" s="128" t="s">
        <v>2</v>
      </c>
      <c r="D109" s="128" t="s">
        <v>1</v>
      </c>
      <c r="E109" s="128" t="s">
        <v>0</v>
      </c>
      <c r="F109" s="127">
        <v>1.84</v>
      </c>
    </row>
    <row r="110" spans="1:6">
      <c r="A110" s="128" t="s">
        <v>84</v>
      </c>
      <c r="B110" s="128" t="s">
        <v>6</v>
      </c>
      <c r="C110" s="128" t="s">
        <v>15</v>
      </c>
      <c r="D110" s="128" t="s">
        <v>0</v>
      </c>
      <c r="E110" s="128" t="s">
        <v>1</v>
      </c>
      <c r="F110" s="127">
        <v>1.84</v>
      </c>
    </row>
    <row r="111" spans="1:6">
      <c r="A111" s="128" t="s">
        <v>84</v>
      </c>
      <c r="B111" s="128" t="s">
        <v>6</v>
      </c>
      <c r="C111" s="128" t="s">
        <v>2</v>
      </c>
      <c r="D111" s="128" t="s">
        <v>0</v>
      </c>
      <c r="E111" s="128" t="s">
        <v>1</v>
      </c>
      <c r="F111" s="127">
        <v>1.84</v>
      </c>
    </row>
    <row r="112" spans="1:6">
      <c r="A112" s="128" t="s">
        <v>84</v>
      </c>
      <c r="B112" s="128" t="s">
        <v>6</v>
      </c>
      <c r="C112" s="128" t="s">
        <v>15</v>
      </c>
      <c r="D112" s="128" t="s">
        <v>1</v>
      </c>
      <c r="E112" s="128" t="s">
        <v>1</v>
      </c>
      <c r="F112" s="127">
        <v>1.84</v>
      </c>
    </row>
    <row r="113" spans="1:6">
      <c r="A113" s="128" t="s">
        <v>84</v>
      </c>
      <c r="B113" s="128" t="s">
        <v>6</v>
      </c>
      <c r="C113" s="128" t="s">
        <v>2</v>
      </c>
      <c r="D113" s="128" t="s">
        <v>1</v>
      </c>
      <c r="E113" s="128" t="s">
        <v>1</v>
      </c>
      <c r="F113" s="127">
        <v>1.84</v>
      </c>
    </row>
    <row r="114" spans="1:6">
      <c r="A114" s="139" t="s">
        <v>146</v>
      </c>
      <c r="B114" s="139" t="s">
        <v>8</v>
      </c>
      <c r="C114" s="139" t="s">
        <v>15</v>
      </c>
      <c r="D114" s="139" t="s">
        <v>0</v>
      </c>
      <c r="E114" s="139" t="s">
        <v>5</v>
      </c>
      <c r="F114" s="127">
        <v>16.32</v>
      </c>
    </row>
    <row r="115" spans="1:6">
      <c r="A115" s="139" t="s">
        <v>146</v>
      </c>
      <c r="B115" s="139" t="s">
        <v>8</v>
      </c>
      <c r="C115" s="139" t="s">
        <v>2</v>
      </c>
      <c r="D115" s="139" t="s">
        <v>0</v>
      </c>
      <c r="E115" s="139" t="s">
        <v>0</v>
      </c>
      <c r="F115" s="127">
        <v>16.32</v>
      </c>
    </row>
    <row r="116" spans="1:6">
      <c r="A116" s="139" t="s">
        <v>146</v>
      </c>
      <c r="B116" s="139" t="s">
        <v>8</v>
      </c>
      <c r="C116" s="139" t="s">
        <v>15</v>
      </c>
      <c r="D116" s="139" t="s">
        <v>1</v>
      </c>
      <c r="E116" s="139" t="s">
        <v>0</v>
      </c>
      <c r="F116" s="127">
        <v>14.65</v>
      </c>
    </row>
    <row r="117" spans="1:6">
      <c r="A117" s="139" t="s">
        <v>146</v>
      </c>
      <c r="B117" s="139" t="s">
        <v>8</v>
      </c>
      <c r="C117" s="139" t="s">
        <v>2</v>
      </c>
      <c r="D117" s="139" t="s">
        <v>1</v>
      </c>
      <c r="E117" s="139" t="s">
        <v>0</v>
      </c>
      <c r="F117" s="127">
        <v>14.65</v>
      </c>
    </row>
    <row r="118" spans="1:6">
      <c r="A118" s="139" t="s">
        <v>146</v>
      </c>
      <c r="B118" s="139" t="s">
        <v>8</v>
      </c>
      <c r="C118" s="139" t="s">
        <v>15</v>
      </c>
      <c r="D118" s="139" t="s">
        <v>0</v>
      </c>
      <c r="E118" s="139" t="s">
        <v>1</v>
      </c>
      <c r="F118" s="127">
        <v>14.65</v>
      </c>
    </row>
    <row r="119" spans="1:6">
      <c r="A119" s="139" t="s">
        <v>146</v>
      </c>
      <c r="B119" s="139" t="s">
        <v>8</v>
      </c>
      <c r="C119" s="139" t="s">
        <v>2</v>
      </c>
      <c r="D119" s="139" t="s">
        <v>0</v>
      </c>
      <c r="E119" s="139" t="s">
        <v>1</v>
      </c>
      <c r="F119" s="127">
        <v>14.65</v>
      </c>
    </row>
    <row r="120" spans="1:6">
      <c r="A120" s="139" t="s">
        <v>146</v>
      </c>
      <c r="B120" s="139" t="s">
        <v>8</v>
      </c>
      <c r="C120" s="139" t="s">
        <v>15</v>
      </c>
      <c r="D120" s="139" t="s">
        <v>1</v>
      </c>
      <c r="E120" s="139" t="s">
        <v>1</v>
      </c>
      <c r="F120" s="127">
        <v>8.11</v>
      </c>
    </row>
    <row r="121" spans="1:6">
      <c r="A121" s="139" t="s">
        <v>146</v>
      </c>
      <c r="B121" s="139" t="s">
        <v>8</v>
      </c>
      <c r="C121" s="139" t="s">
        <v>2</v>
      </c>
      <c r="D121" s="139" t="s">
        <v>1</v>
      </c>
      <c r="E121" s="139" t="s">
        <v>1</v>
      </c>
      <c r="F121" s="127">
        <v>8.11</v>
      </c>
    </row>
    <row r="122" spans="1:6">
      <c r="A122" s="139" t="s">
        <v>146</v>
      </c>
      <c r="B122" s="139" t="s">
        <v>9</v>
      </c>
      <c r="C122" s="139" t="s">
        <v>15</v>
      </c>
      <c r="D122" s="139" t="s">
        <v>0</v>
      </c>
      <c r="E122" s="139" t="s">
        <v>5</v>
      </c>
      <c r="F122" s="127">
        <v>17.88</v>
      </c>
    </row>
    <row r="123" spans="1:6">
      <c r="A123" s="139" t="s">
        <v>146</v>
      </c>
      <c r="B123" s="139" t="s">
        <v>9</v>
      </c>
      <c r="C123" s="139" t="s">
        <v>2</v>
      </c>
      <c r="D123" s="139" t="s">
        <v>0</v>
      </c>
      <c r="E123" s="139" t="s">
        <v>0</v>
      </c>
      <c r="F123" s="127">
        <v>17.88</v>
      </c>
    </row>
    <row r="124" spans="1:6">
      <c r="A124" s="139" t="s">
        <v>146</v>
      </c>
      <c r="B124" s="139" t="s">
        <v>9</v>
      </c>
      <c r="C124" s="139" t="s">
        <v>15</v>
      </c>
      <c r="D124" s="139" t="s">
        <v>1</v>
      </c>
      <c r="E124" s="139" t="s">
        <v>0</v>
      </c>
      <c r="F124" s="127">
        <v>16.079999999999998</v>
      </c>
    </row>
    <row r="125" spans="1:6">
      <c r="A125" s="139" t="s">
        <v>146</v>
      </c>
      <c r="B125" s="139" t="s">
        <v>9</v>
      </c>
      <c r="C125" s="139" t="s">
        <v>2</v>
      </c>
      <c r="D125" s="139" t="s">
        <v>1</v>
      </c>
      <c r="E125" s="139" t="s">
        <v>0</v>
      </c>
      <c r="F125" s="127">
        <v>16.079999999999998</v>
      </c>
    </row>
    <row r="126" spans="1:6">
      <c r="A126" s="139" t="s">
        <v>146</v>
      </c>
      <c r="B126" s="139" t="s">
        <v>9</v>
      </c>
      <c r="C126" s="139" t="s">
        <v>15</v>
      </c>
      <c r="D126" s="139" t="s">
        <v>0</v>
      </c>
      <c r="E126" s="139" t="s">
        <v>1</v>
      </c>
      <c r="F126" s="127">
        <v>16.079999999999998</v>
      </c>
    </row>
    <row r="127" spans="1:6">
      <c r="A127" s="139" t="s">
        <v>146</v>
      </c>
      <c r="B127" s="139" t="s">
        <v>9</v>
      </c>
      <c r="C127" s="139" t="s">
        <v>2</v>
      </c>
      <c r="D127" s="139" t="s">
        <v>0</v>
      </c>
      <c r="E127" s="139" t="s">
        <v>1</v>
      </c>
      <c r="F127" s="127">
        <v>16.079999999999998</v>
      </c>
    </row>
    <row r="128" spans="1:6">
      <c r="A128" s="139" t="s">
        <v>146</v>
      </c>
      <c r="B128" s="139" t="s">
        <v>9</v>
      </c>
      <c r="C128" s="139" t="s">
        <v>15</v>
      </c>
      <c r="D128" s="139" t="s">
        <v>1</v>
      </c>
      <c r="E128" s="139" t="s">
        <v>1</v>
      </c>
      <c r="F128" s="127">
        <v>8.93</v>
      </c>
    </row>
    <row r="129" spans="1:6">
      <c r="A129" s="139" t="s">
        <v>146</v>
      </c>
      <c r="B129" s="139" t="s">
        <v>9</v>
      </c>
      <c r="C129" s="139" t="s">
        <v>2</v>
      </c>
      <c r="D129" s="139" t="s">
        <v>1</v>
      </c>
      <c r="E129" s="139" t="s">
        <v>1</v>
      </c>
      <c r="F129" s="127">
        <v>8.93</v>
      </c>
    </row>
    <row r="130" spans="1:6">
      <c r="A130" s="139" t="s">
        <v>146</v>
      </c>
      <c r="B130" s="139" t="s">
        <v>16</v>
      </c>
      <c r="C130" s="139" t="s">
        <v>15</v>
      </c>
      <c r="D130" s="139" t="s">
        <v>0</v>
      </c>
      <c r="E130" s="139" t="s">
        <v>5</v>
      </c>
      <c r="F130" s="127">
        <v>6.9</v>
      </c>
    </row>
    <row r="131" spans="1:6">
      <c r="A131" s="139" t="s">
        <v>146</v>
      </c>
      <c r="B131" s="139" t="s">
        <v>16</v>
      </c>
      <c r="C131" s="139" t="s">
        <v>2</v>
      </c>
      <c r="D131" s="139" t="s">
        <v>0</v>
      </c>
      <c r="E131" s="139" t="s">
        <v>0</v>
      </c>
      <c r="F131" s="127">
        <v>6.9</v>
      </c>
    </row>
    <row r="132" spans="1:6">
      <c r="A132" s="139" t="s">
        <v>146</v>
      </c>
      <c r="B132" s="139" t="s">
        <v>16</v>
      </c>
      <c r="C132" s="139" t="s">
        <v>15</v>
      </c>
      <c r="D132" s="139" t="s">
        <v>1</v>
      </c>
      <c r="E132" s="139" t="s">
        <v>0</v>
      </c>
      <c r="F132" s="127">
        <v>6.07</v>
      </c>
    </row>
    <row r="133" spans="1:6">
      <c r="A133" s="139" t="s">
        <v>146</v>
      </c>
      <c r="B133" s="139" t="s">
        <v>16</v>
      </c>
      <c r="C133" s="139" t="s">
        <v>2</v>
      </c>
      <c r="D133" s="139" t="s">
        <v>1</v>
      </c>
      <c r="E133" s="139" t="s">
        <v>0</v>
      </c>
      <c r="F133" s="127">
        <v>6.07</v>
      </c>
    </row>
    <row r="134" spans="1:6">
      <c r="A134" s="139" t="s">
        <v>146</v>
      </c>
      <c r="B134" s="139" t="s">
        <v>16</v>
      </c>
      <c r="C134" s="139" t="s">
        <v>15</v>
      </c>
      <c r="D134" s="139" t="s">
        <v>0</v>
      </c>
      <c r="E134" s="139" t="s">
        <v>1</v>
      </c>
      <c r="F134" s="127">
        <v>6.07</v>
      </c>
    </row>
    <row r="135" spans="1:6">
      <c r="A135" s="139" t="s">
        <v>146</v>
      </c>
      <c r="B135" s="139" t="s">
        <v>16</v>
      </c>
      <c r="C135" s="139" t="s">
        <v>2</v>
      </c>
      <c r="D135" s="139" t="s">
        <v>0</v>
      </c>
      <c r="E135" s="139" t="s">
        <v>1</v>
      </c>
      <c r="F135" s="127">
        <v>6.07</v>
      </c>
    </row>
    <row r="136" spans="1:6">
      <c r="A136" s="139" t="s">
        <v>146</v>
      </c>
      <c r="B136" s="139" t="s">
        <v>16</v>
      </c>
      <c r="C136" s="139" t="s">
        <v>15</v>
      </c>
      <c r="D136" s="139" t="s">
        <v>1</v>
      </c>
      <c r="E136" s="139" t="s">
        <v>1</v>
      </c>
      <c r="F136" s="127">
        <v>3.21</v>
      </c>
    </row>
    <row r="137" spans="1:6">
      <c r="A137" s="139" t="s">
        <v>146</v>
      </c>
      <c r="B137" s="139" t="s">
        <v>16</v>
      </c>
      <c r="C137" s="139" t="s">
        <v>2</v>
      </c>
      <c r="D137" s="139" t="s">
        <v>1</v>
      </c>
      <c r="E137" s="139" t="s">
        <v>1</v>
      </c>
      <c r="F137" s="127">
        <v>3.21</v>
      </c>
    </row>
    <row r="138" spans="1:6">
      <c r="A138" s="139" t="s">
        <v>146</v>
      </c>
      <c r="B138" s="139" t="s">
        <v>17</v>
      </c>
      <c r="C138" s="139" t="s">
        <v>15</v>
      </c>
      <c r="D138" s="139" t="s">
        <v>0</v>
      </c>
      <c r="E138" s="139" t="s">
        <v>5</v>
      </c>
      <c r="F138" s="127">
        <v>5.79</v>
      </c>
    </row>
    <row r="139" spans="1:6">
      <c r="A139" s="139" t="s">
        <v>146</v>
      </c>
      <c r="B139" s="139" t="s">
        <v>17</v>
      </c>
      <c r="C139" s="139" t="s">
        <v>2</v>
      </c>
      <c r="D139" s="139" t="s">
        <v>0</v>
      </c>
      <c r="E139" s="139" t="s">
        <v>0</v>
      </c>
      <c r="F139" s="127">
        <v>5.79</v>
      </c>
    </row>
    <row r="140" spans="1:6">
      <c r="A140" s="139" t="s">
        <v>146</v>
      </c>
      <c r="B140" s="139" t="s">
        <v>17</v>
      </c>
      <c r="C140" s="139" t="s">
        <v>15</v>
      </c>
      <c r="D140" s="139" t="s">
        <v>1</v>
      </c>
      <c r="E140" s="139" t="s">
        <v>0</v>
      </c>
      <c r="F140" s="127">
        <v>4.68</v>
      </c>
    </row>
    <row r="141" spans="1:6">
      <c r="A141" s="139" t="s">
        <v>146</v>
      </c>
      <c r="B141" s="139" t="s">
        <v>17</v>
      </c>
      <c r="C141" s="139" t="s">
        <v>2</v>
      </c>
      <c r="D141" s="139" t="s">
        <v>1</v>
      </c>
      <c r="E141" s="139" t="s">
        <v>0</v>
      </c>
      <c r="F141" s="127">
        <v>4.68</v>
      </c>
    </row>
    <row r="142" spans="1:6">
      <c r="A142" s="139" t="s">
        <v>146</v>
      </c>
      <c r="B142" s="139" t="s">
        <v>17</v>
      </c>
      <c r="C142" s="139" t="s">
        <v>15</v>
      </c>
      <c r="D142" s="139" t="s">
        <v>0</v>
      </c>
      <c r="E142" s="139" t="s">
        <v>1</v>
      </c>
      <c r="F142" s="127">
        <v>4.68</v>
      </c>
    </row>
    <row r="143" spans="1:6">
      <c r="A143" s="139" t="s">
        <v>146</v>
      </c>
      <c r="B143" s="139" t="s">
        <v>17</v>
      </c>
      <c r="C143" s="139" t="s">
        <v>2</v>
      </c>
      <c r="D143" s="139" t="s">
        <v>0</v>
      </c>
      <c r="E143" s="139" t="s">
        <v>1</v>
      </c>
      <c r="F143" s="127">
        <v>4.68</v>
      </c>
    </row>
    <row r="144" spans="1:6">
      <c r="A144" s="139" t="s">
        <v>146</v>
      </c>
      <c r="B144" s="139" t="s">
        <v>17</v>
      </c>
      <c r="C144" s="139" t="s">
        <v>15</v>
      </c>
      <c r="D144" s="139" t="s">
        <v>1</v>
      </c>
      <c r="E144" s="139" t="s">
        <v>1</v>
      </c>
      <c r="F144" s="127">
        <v>2.48</v>
      </c>
    </row>
    <row r="145" spans="1:6">
      <c r="A145" s="139" t="s">
        <v>146</v>
      </c>
      <c r="B145" s="139" t="s">
        <v>17</v>
      </c>
      <c r="C145" s="139" t="s">
        <v>2</v>
      </c>
      <c r="D145" s="139" t="s">
        <v>1</v>
      </c>
      <c r="E145" s="139" t="s">
        <v>1</v>
      </c>
      <c r="F145" s="127">
        <v>2.48</v>
      </c>
    </row>
    <row r="146" spans="1:6">
      <c r="A146" s="139" t="s">
        <v>146</v>
      </c>
      <c r="B146" s="139" t="s">
        <v>10</v>
      </c>
      <c r="C146" s="139" t="s">
        <v>15</v>
      </c>
      <c r="D146" s="139" t="s">
        <v>0</v>
      </c>
      <c r="E146" s="139" t="s">
        <v>5</v>
      </c>
      <c r="F146" s="127">
        <v>7.15</v>
      </c>
    </row>
    <row r="147" spans="1:6">
      <c r="A147" s="139" t="s">
        <v>146</v>
      </c>
      <c r="B147" s="139" t="s">
        <v>10</v>
      </c>
      <c r="C147" s="139" t="s">
        <v>2</v>
      </c>
      <c r="D147" s="139" t="s">
        <v>0</v>
      </c>
      <c r="E147" s="139" t="s">
        <v>0</v>
      </c>
      <c r="F147" s="127">
        <v>7.15</v>
      </c>
    </row>
    <row r="148" spans="1:6">
      <c r="A148" s="139" t="s">
        <v>146</v>
      </c>
      <c r="B148" s="139" t="s">
        <v>10</v>
      </c>
      <c r="C148" s="139" t="s">
        <v>15</v>
      </c>
      <c r="D148" s="139" t="s">
        <v>1</v>
      </c>
      <c r="E148" s="139" t="s">
        <v>0</v>
      </c>
      <c r="F148" s="127">
        <v>6.31</v>
      </c>
    </row>
    <row r="149" spans="1:6">
      <c r="A149" s="139" t="s">
        <v>146</v>
      </c>
      <c r="B149" s="139" t="s">
        <v>10</v>
      </c>
      <c r="C149" s="139" t="s">
        <v>2</v>
      </c>
      <c r="D149" s="139" t="s">
        <v>1</v>
      </c>
      <c r="E149" s="139" t="s">
        <v>0</v>
      </c>
      <c r="F149" s="127">
        <v>6.31</v>
      </c>
    </row>
    <row r="150" spans="1:6">
      <c r="A150" s="139" t="s">
        <v>146</v>
      </c>
      <c r="B150" s="139" t="s">
        <v>10</v>
      </c>
      <c r="C150" s="139" t="s">
        <v>15</v>
      </c>
      <c r="D150" s="139" t="s">
        <v>5</v>
      </c>
      <c r="E150" s="139" t="s">
        <v>1</v>
      </c>
      <c r="F150" s="127">
        <v>6.31</v>
      </c>
    </row>
    <row r="151" spans="1:6">
      <c r="A151" s="139" t="s">
        <v>146</v>
      </c>
      <c r="B151" s="139" t="s">
        <v>10</v>
      </c>
      <c r="C151" s="139" t="s">
        <v>2</v>
      </c>
      <c r="D151" s="139" t="s">
        <v>0</v>
      </c>
      <c r="E151" s="139" t="s">
        <v>1</v>
      </c>
      <c r="F151" s="127">
        <v>6.31</v>
      </c>
    </row>
    <row r="152" spans="1:6">
      <c r="A152" s="139" t="s">
        <v>146</v>
      </c>
      <c r="B152" s="139" t="s">
        <v>10</v>
      </c>
      <c r="C152" s="139" t="s">
        <v>15</v>
      </c>
      <c r="D152" s="139" t="s">
        <v>1</v>
      </c>
      <c r="E152" s="139" t="s">
        <v>1</v>
      </c>
      <c r="F152" s="127">
        <v>3.32</v>
      </c>
    </row>
    <row r="153" spans="1:6">
      <c r="A153" s="139" t="s">
        <v>146</v>
      </c>
      <c r="B153" s="139" t="s">
        <v>10</v>
      </c>
      <c r="C153" s="139" t="s">
        <v>2</v>
      </c>
      <c r="D153" s="139" t="s">
        <v>1</v>
      </c>
      <c r="E153" s="139" t="s">
        <v>1</v>
      </c>
      <c r="F153" s="127">
        <v>3.32</v>
      </c>
    </row>
    <row r="154" spans="1:6">
      <c r="A154" s="139" t="s">
        <v>146</v>
      </c>
      <c r="B154" s="139" t="s">
        <v>7</v>
      </c>
      <c r="C154" s="139" t="s">
        <v>15</v>
      </c>
      <c r="D154" s="139" t="s">
        <v>0</v>
      </c>
      <c r="E154" s="139" t="s">
        <v>5</v>
      </c>
      <c r="F154" s="127">
        <v>7.95</v>
      </c>
    </row>
    <row r="155" spans="1:6">
      <c r="A155" s="139" t="s">
        <v>146</v>
      </c>
      <c r="B155" s="139" t="s">
        <v>7</v>
      </c>
      <c r="C155" s="139" t="s">
        <v>2</v>
      </c>
      <c r="D155" s="139" t="s">
        <v>0</v>
      </c>
      <c r="E155" s="139" t="s">
        <v>0</v>
      </c>
      <c r="F155" s="127">
        <v>7.95</v>
      </c>
    </row>
    <row r="156" spans="1:6">
      <c r="A156" s="139" t="s">
        <v>146</v>
      </c>
      <c r="B156" s="139" t="s">
        <v>7</v>
      </c>
      <c r="C156" s="139" t="s">
        <v>15</v>
      </c>
      <c r="D156" s="139" t="s">
        <v>1</v>
      </c>
      <c r="E156" s="139" t="s">
        <v>0</v>
      </c>
      <c r="F156" s="127">
        <v>7.05</v>
      </c>
    </row>
    <row r="157" spans="1:6">
      <c r="A157" s="139" t="s">
        <v>146</v>
      </c>
      <c r="B157" s="139" t="s">
        <v>7</v>
      </c>
      <c r="C157" s="139" t="s">
        <v>2</v>
      </c>
      <c r="D157" s="139" t="s">
        <v>1</v>
      </c>
      <c r="E157" s="139" t="s">
        <v>0</v>
      </c>
      <c r="F157" s="127">
        <v>7.05</v>
      </c>
    </row>
    <row r="158" spans="1:6">
      <c r="A158" s="139" t="s">
        <v>146</v>
      </c>
      <c r="B158" s="139" t="s">
        <v>7</v>
      </c>
      <c r="C158" s="139" t="s">
        <v>15</v>
      </c>
      <c r="D158" s="139" t="s">
        <v>0</v>
      </c>
      <c r="E158" s="139" t="s">
        <v>1</v>
      </c>
      <c r="F158" s="127">
        <v>7.05</v>
      </c>
    </row>
    <row r="159" spans="1:6">
      <c r="A159" s="139" t="s">
        <v>146</v>
      </c>
      <c r="B159" s="139" t="s">
        <v>7</v>
      </c>
      <c r="C159" s="139" t="s">
        <v>2</v>
      </c>
      <c r="D159" s="139" t="s">
        <v>0</v>
      </c>
      <c r="E159" s="139" t="s">
        <v>1</v>
      </c>
      <c r="F159" s="127">
        <v>7.05</v>
      </c>
    </row>
    <row r="160" spans="1:6">
      <c r="A160" s="139" t="s">
        <v>146</v>
      </c>
      <c r="B160" s="139" t="s">
        <v>7</v>
      </c>
      <c r="C160" s="139" t="s">
        <v>15</v>
      </c>
      <c r="D160" s="139" t="s">
        <v>1</v>
      </c>
      <c r="E160" s="139" t="s">
        <v>1</v>
      </c>
      <c r="F160" s="127">
        <v>3.72</v>
      </c>
    </row>
    <row r="161" spans="1:6">
      <c r="A161" s="139" t="s">
        <v>146</v>
      </c>
      <c r="B161" s="139" t="s">
        <v>7</v>
      </c>
      <c r="C161" s="139" t="s">
        <v>2</v>
      </c>
      <c r="D161" s="139" t="s">
        <v>1</v>
      </c>
      <c r="E161" s="139" t="s">
        <v>1</v>
      </c>
      <c r="F161" s="127">
        <v>3.72</v>
      </c>
    </row>
    <row r="162" spans="1:6">
      <c r="A162" s="139" t="s">
        <v>146</v>
      </c>
      <c r="B162" s="139" t="s">
        <v>6</v>
      </c>
      <c r="C162" s="139" t="s">
        <v>15</v>
      </c>
      <c r="D162" s="139" t="s">
        <v>0</v>
      </c>
      <c r="E162" s="139" t="s">
        <v>5</v>
      </c>
      <c r="F162" s="127">
        <v>1.84</v>
      </c>
    </row>
    <row r="163" spans="1:6">
      <c r="A163" s="139" t="s">
        <v>146</v>
      </c>
      <c r="B163" s="139" t="s">
        <v>6</v>
      </c>
      <c r="C163" s="139" t="s">
        <v>2</v>
      </c>
      <c r="D163" s="139" t="s">
        <v>0</v>
      </c>
      <c r="E163" s="139" t="s">
        <v>0</v>
      </c>
      <c r="F163" s="127">
        <v>1.84</v>
      </c>
    </row>
    <row r="164" spans="1:6">
      <c r="A164" s="139" t="s">
        <v>146</v>
      </c>
      <c r="B164" s="139" t="s">
        <v>6</v>
      </c>
      <c r="C164" s="139" t="s">
        <v>15</v>
      </c>
      <c r="D164" s="139" t="s">
        <v>1</v>
      </c>
      <c r="E164" s="139" t="s">
        <v>0</v>
      </c>
      <c r="F164" s="127">
        <v>1.84</v>
      </c>
    </row>
    <row r="165" spans="1:6">
      <c r="A165" s="139" t="s">
        <v>146</v>
      </c>
      <c r="B165" s="139" t="s">
        <v>6</v>
      </c>
      <c r="C165" s="139" t="s">
        <v>2</v>
      </c>
      <c r="D165" s="139" t="s">
        <v>1</v>
      </c>
      <c r="E165" s="139" t="s">
        <v>0</v>
      </c>
      <c r="F165" s="127">
        <v>1.84</v>
      </c>
    </row>
    <row r="166" spans="1:6">
      <c r="A166" s="139" t="s">
        <v>146</v>
      </c>
      <c r="B166" s="139" t="s">
        <v>6</v>
      </c>
      <c r="C166" s="139" t="s">
        <v>15</v>
      </c>
      <c r="D166" s="139" t="s">
        <v>0</v>
      </c>
      <c r="E166" s="139" t="s">
        <v>1</v>
      </c>
      <c r="F166" s="127">
        <v>1.84</v>
      </c>
    </row>
    <row r="167" spans="1:6">
      <c r="A167" s="139" t="s">
        <v>146</v>
      </c>
      <c r="B167" s="139" t="s">
        <v>6</v>
      </c>
      <c r="C167" s="139" t="s">
        <v>2</v>
      </c>
      <c r="D167" s="139" t="s">
        <v>0</v>
      </c>
      <c r="E167" s="139" t="s">
        <v>1</v>
      </c>
      <c r="F167" s="127">
        <v>1.84</v>
      </c>
    </row>
    <row r="168" spans="1:6">
      <c r="A168" s="139" t="s">
        <v>146</v>
      </c>
      <c r="B168" s="139" t="s">
        <v>6</v>
      </c>
      <c r="C168" s="139" t="s">
        <v>15</v>
      </c>
      <c r="D168" s="139" t="s">
        <v>1</v>
      </c>
      <c r="E168" s="139" t="s">
        <v>1</v>
      </c>
      <c r="F168" s="127">
        <v>1.84</v>
      </c>
    </row>
    <row r="169" spans="1:6">
      <c r="A169" s="139" t="s">
        <v>146</v>
      </c>
      <c r="B169" s="139" t="s">
        <v>6</v>
      </c>
      <c r="C169" s="139" t="s">
        <v>2</v>
      </c>
      <c r="D169" s="139" t="s">
        <v>1</v>
      </c>
      <c r="E169" s="139" t="s">
        <v>1</v>
      </c>
      <c r="F169" s="127">
        <v>1.84</v>
      </c>
    </row>
    <row r="170" spans="1:6">
      <c r="A170" s="140" t="s">
        <v>147</v>
      </c>
      <c r="B170" s="140" t="s">
        <v>8</v>
      </c>
      <c r="C170" s="140" t="s">
        <v>15</v>
      </c>
      <c r="D170" s="140" t="s">
        <v>0</v>
      </c>
      <c r="E170" s="140" t="s">
        <v>5</v>
      </c>
      <c r="F170" s="127">
        <v>29.44</v>
      </c>
    </row>
    <row r="171" spans="1:6">
      <c r="A171" s="140" t="s">
        <v>147</v>
      </c>
      <c r="B171" s="140" t="s">
        <v>8</v>
      </c>
      <c r="C171" s="140" t="s">
        <v>2</v>
      </c>
      <c r="D171" s="140" t="s">
        <v>0</v>
      </c>
      <c r="E171" s="140" t="s">
        <v>0</v>
      </c>
      <c r="F171" s="127">
        <v>29.44</v>
      </c>
    </row>
    <row r="172" spans="1:6">
      <c r="A172" s="140" t="s">
        <v>147</v>
      </c>
      <c r="B172" s="140" t="s">
        <v>8</v>
      </c>
      <c r="C172" s="140" t="s">
        <v>15</v>
      </c>
      <c r="D172" s="140" t="s">
        <v>1</v>
      </c>
      <c r="E172" s="140" t="s">
        <v>0</v>
      </c>
      <c r="F172" s="127">
        <v>24.42</v>
      </c>
    </row>
    <row r="173" spans="1:6">
      <c r="A173" s="140" t="s">
        <v>147</v>
      </c>
      <c r="B173" s="140" t="s">
        <v>8</v>
      </c>
      <c r="C173" s="140" t="s">
        <v>2</v>
      </c>
      <c r="D173" s="140" t="s">
        <v>1</v>
      </c>
      <c r="E173" s="140" t="s">
        <v>0</v>
      </c>
      <c r="F173" s="127">
        <v>24.42</v>
      </c>
    </row>
    <row r="174" spans="1:6">
      <c r="A174" s="140" t="s">
        <v>147</v>
      </c>
      <c r="B174" s="140" t="s">
        <v>8</v>
      </c>
      <c r="C174" s="140" t="s">
        <v>15</v>
      </c>
      <c r="D174" s="140" t="s">
        <v>0</v>
      </c>
      <c r="E174" s="140" t="s">
        <v>1</v>
      </c>
      <c r="F174" s="127">
        <v>24.42</v>
      </c>
    </row>
    <row r="175" spans="1:6">
      <c r="A175" s="140" t="s">
        <v>147</v>
      </c>
      <c r="B175" s="140" t="s">
        <v>8</v>
      </c>
      <c r="C175" s="140" t="s">
        <v>2</v>
      </c>
      <c r="D175" s="140" t="s">
        <v>0</v>
      </c>
      <c r="E175" s="140" t="s">
        <v>1</v>
      </c>
      <c r="F175" s="127">
        <v>24.42</v>
      </c>
    </row>
    <row r="176" spans="1:6">
      <c r="A176" s="140" t="s">
        <v>147</v>
      </c>
      <c r="B176" s="140" t="s">
        <v>8</v>
      </c>
      <c r="C176" s="140" t="s">
        <v>15</v>
      </c>
      <c r="D176" s="140" t="s">
        <v>1</v>
      </c>
      <c r="E176" s="140" t="s">
        <v>1</v>
      </c>
      <c r="F176" s="127">
        <v>14.3</v>
      </c>
    </row>
    <row r="177" spans="1:6">
      <c r="A177" s="140" t="s">
        <v>147</v>
      </c>
      <c r="B177" s="140" t="s">
        <v>8</v>
      </c>
      <c r="C177" s="140" t="s">
        <v>2</v>
      </c>
      <c r="D177" s="140" t="s">
        <v>1</v>
      </c>
      <c r="E177" s="140" t="s">
        <v>1</v>
      </c>
      <c r="F177" s="127">
        <v>14.3</v>
      </c>
    </row>
    <row r="178" spans="1:6">
      <c r="A178" s="140" t="s">
        <v>147</v>
      </c>
      <c r="B178" s="140" t="s">
        <v>9</v>
      </c>
      <c r="C178" s="140" t="s">
        <v>15</v>
      </c>
      <c r="D178" s="140" t="s">
        <v>0</v>
      </c>
      <c r="E178" s="140" t="s">
        <v>5</v>
      </c>
      <c r="F178" s="127">
        <v>32.18</v>
      </c>
    </row>
    <row r="179" spans="1:6">
      <c r="A179" s="140" t="s">
        <v>147</v>
      </c>
      <c r="B179" s="140" t="s">
        <v>9</v>
      </c>
      <c r="C179" s="140" t="s">
        <v>2</v>
      </c>
      <c r="D179" s="140" t="s">
        <v>0</v>
      </c>
      <c r="E179" s="140" t="s">
        <v>0</v>
      </c>
      <c r="F179" s="127">
        <v>32.18</v>
      </c>
    </row>
    <row r="180" spans="1:6">
      <c r="A180" s="140" t="s">
        <v>147</v>
      </c>
      <c r="B180" s="140" t="s">
        <v>9</v>
      </c>
      <c r="C180" s="140" t="s">
        <v>15</v>
      </c>
      <c r="D180" s="140" t="s">
        <v>1</v>
      </c>
      <c r="E180" s="140" t="s">
        <v>0</v>
      </c>
      <c r="F180" s="127">
        <v>26.81</v>
      </c>
    </row>
    <row r="181" spans="1:6">
      <c r="A181" s="140" t="s">
        <v>147</v>
      </c>
      <c r="B181" s="140" t="s">
        <v>9</v>
      </c>
      <c r="C181" s="140" t="s">
        <v>2</v>
      </c>
      <c r="D181" s="140" t="s">
        <v>1</v>
      </c>
      <c r="E181" s="140" t="s">
        <v>0</v>
      </c>
      <c r="F181" s="127">
        <v>26.81</v>
      </c>
    </row>
    <row r="182" spans="1:6">
      <c r="A182" s="140" t="s">
        <v>147</v>
      </c>
      <c r="B182" s="140" t="s">
        <v>9</v>
      </c>
      <c r="C182" s="140" t="s">
        <v>15</v>
      </c>
      <c r="D182" s="140" t="s">
        <v>0</v>
      </c>
      <c r="E182" s="140" t="s">
        <v>1</v>
      </c>
      <c r="F182" s="127">
        <v>26.81</v>
      </c>
    </row>
    <row r="183" spans="1:6">
      <c r="A183" s="140" t="s">
        <v>147</v>
      </c>
      <c r="B183" s="140" t="s">
        <v>9</v>
      </c>
      <c r="C183" s="140" t="s">
        <v>2</v>
      </c>
      <c r="D183" s="140" t="s">
        <v>0</v>
      </c>
      <c r="E183" s="140" t="s">
        <v>1</v>
      </c>
      <c r="F183" s="127">
        <v>26.81</v>
      </c>
    </row>
    <row r="184" spans="1:6">
      <c r="A184" s="140" t="s">
        <v>147</v>
      </c>
      <c r="B184" s="140" t="s">
        <v>9</v>
      </c>
      <c r="C184" s="140" t="s">
        <v>15</v>
      </c>
      <c r="D184" s="140" t="s">
        <v>1</v>
      </c>
      <c r="E184" s="140" t="s">
        <v>1</v>
      </c>
      <c r="F184" s="127">
        <v>15.48</v>
      </c>
    </row>
    <row r="185" spans="1:6">
      <c r="A185" s="140" t="s">
        <v>147</v>
      </c>
      <c r="B185" s="140" t="s">
        <v>9</v>
      </c>
      <c r="C185" s="140" t="s">
        <v>2</v>
      </c>
      <c r="D185" s="140" t="s">
        <v>1</v>
      </c>
      <c r="E185" s="140" t="s">
        <v>1</v>
      </c>
      <c r="F185" s="127">
        <v>15.48</v>
      </c>
    </row>
    <row r="186" spans="1:6">
      <c r="A186" s="140" t="s">
        <v>147</v>
      </c>
      <c r="B186" s="140" t="s">
        <v>16</v>
      </c>
      <c r="C186" s="140" t="s">
        <v>15</v>
      </c>
      <c r="D186" s="140" t="s">
        <v>0</v>
      </c>
      <c r="E186" s="140" t="s">
        <v>5</v>
      </c>
      <c r="F186" s="127">
        <v>14.3</v>
      </c>
    </row>
    <row r="187" spans="1:6">
      <c r="A187" s="140" t="s">
        <v>147</v>
      </c>
      <c r="B187" s="140" t="s">
        <v>16</v>
      </c>
      <c r="C187" s="140" t="s">
        <v>2</v>
      </c>
      <c r="D187" s="140" t="s">
        <v>0</v>
      </c>
      <c r="E187" s="140" t="s">
        <v>0</v>
      </c>
      <c r="F187" s="127">
        <v>14.3</v>
      </c>
    </row>
    <row r="188" spans="1:6">
      <c r="A188" s="140" t="s">
        <v>147</v>
      </c>
      <c r="B188" s="140" t="s">
        <v>16</v>
      </c>
      <c r="C188" s="140" t="s">
        <v>15</v>
      </c>
      <c r="D188" s="140" t="s">
        <v>1</v>
      </c>
      <c r="E188" s="140" t="s">
        <v>0</v>
      </c>
      <c r="F188" s="127">
        <v>13.11</v>
      </c>
    </row>
    <row r="189" spans="1:6">
      <c r="A189" s="140" t="s">
        <v>147</v>
      </c>
      <c r="B189" s="140" t="s">
        <v>16</v>
      </c>
      <c r="C189" s="140" t="s">
        <v>2</v>
      </c>
      <c r="D189" s="140" t="s">
        <v>1</v>
      </c>
      <c r="E189" s="140" t="s">
        <v>0</v>
      </c>
      <c r="F189" s="127">
        <v>13.11</v>
      </c>
    </row>
    <row r="190" spans="1:6">
      <c r="A190" s="140" t="s">
        <v>147</v>
      </c>
      <c r="B190" s="140" t="s">
        <v>16</v>
      </c>
      <c r="C190" s="140" t="s">
        <v>15</v>
      </c>
      <c r="D190" s="140" t="s">
        <v>0</v>
      </c>
      <c r="E190" s="140" t="s">
        <v>1</v>
      </c>
      <c r="F190" s="127">
        <v>13.11</v>
      </c>
    </row>
    <row r="191" spans="1:6">
      <c r="A191" s="140" t="s">
        <v>147</v>
      </c>
      <c r="B191" s="140" t="s">
        <v>16</v>
      </c>
      <c r="C191" s="140" t="s">
        <v>2</v>
      </c>
      <c r="D191" s="140" t="s">
        <v>0</v>
      </c>
      <c r="E191" s="140" t="s">
        <v>1</v>
      </c>
      <c r="F191" s="127">
        <v>13.11</v>
      </c>
    </row>
    <row r="192" spans="1:6">
      <c r="A192" s="140" t="s">
        <v>147</v>
      </c>
      <c r="B192" s="140" t="s">
        <v>16</v>
      </c>
      <c r="C192" s="140" t="s">
        <v>15</v>
      </c>
      <c r="D192" s="140" t="s">
        <v>1</v>
      </c>
      <c r="E192" s="140" t="s">
        <v>1</v>
      </c>
      <c r="F192" s="127">
        <v>7.61</v>
      </c>
    </row>
    <row r="193" spans="1:6">
      <c r="A193" s="140" t="s">
        <v>147</v>
      </c>
      <c r="B193" s="140" t="s">
        <v>16</v>
      </c>
      <c r="C193" s="140" t="s">
        <v>2</v>
      </c>
      <c r="D193" s="140" t="s">
        <v>1</v>
      </c>
      <c r="E193" s="140" t="s">
        <v>1</v>
      </c>
      <c r="F193" s="127">
        <v>7.61</v>
      </c>
    </row>
    <row r="194" spans="1:6">
      <c r="A194" s="140" t="s">
        <v>147</v>
      </c>
      <c r="B194" s="140" t="s">
        <v>17</v>
      </c>
      <c r="C194" s="140" t="s">
        <v>15</v>
      </c>
      <c r="D194" s="140" t="s">
        <v>0</v>
      </c>
      <c r="E194" s="140" t="s">
        <v>5</v>
      </c>
      <c r="F194" s="127">
        <v>11</v>
      </c>
    </row>
    <row r="195" spans="1:6">
      <c r="A195" s="140" t="s">
        <v>147</v>
      </c>
      <c r="B195" s="140" t="s">
        <v>17</v>
      </c>
      <c r="C195" s="140" t="s">
        <v>2</v>
      </c>
      <c r="D195" s="140" t="s">
        <v>0</v>
      </c>
      <c r="E195" s="140" t="s">
        <v>0</v>
      </c>
      <c r="F195" s="127">
        <v>11</v>
      </c>
    </row>
    <row r="196" spans="1:6">
      <c r="A196" s="140" t="s">
        <v>147</v>
      </c>
      <c r="B196" s="140" t="s">
        <v>17</v>
      </c>
      <c r="C196" s="140" t="s">
        <v>15</v>
      </c>
      <c r="D196" s="140" t="s">
        <v>1</v>
      </c>
      <c r="E196" s="140" t="s">
        <v>0</v>
      </c>
      <c r="F196" s="127">
        <v>10.09</v>
      </c>
    </row>
    <row r="197" spans="1:6">
      <c r="A197" s="140" t="s">
        <v>147</v>
      </c>
      <c r="B197" s="140" t="s">
        <v>17</v>
      </c>
      <c r="C197" s="140" t="s">
        <v>2</v>
      </c>
      <c r="D197" s="140" t="s">
        <v>1</v>
      </c>
      <c r="E197" s="140" t="s">
        <v>0</v>
      </c>
      <c r="F197" s="127">
        <v>10.09</v>
      </c>
    </row>
    <row r="198" spans="1:6">
      <c r="A198" s="140" t="s">
        <v>147</v>
      </c>
      <c r="B198" s="140" t="s">
        <v>17</v>
      </c>
      <c r="C198" s="140" t="s">
        <v>15</v>
      </c>
      <c r="D198" s="140" t="s">
        <v>0</v>
      </c>
      <c r="E198" s="140" t="s">
        <v>1</v>
      </c>
      <c r="F198" s="127">
        <v>10.09</v>
      </c>
    </row>
    <row r="199" spans="1:6">
      <c r="A199" s="140" t="s">
        <v>147</v>
      </c>
      <c r="B199" s="140" t="s">
        <v>17</v>
      </c>
      <c r="C199" s="140" t="s">
        <v>2</v>
      </c>
      <c r="D199" s="140" t="s">
        <v>0</v>
      </c>
      <c r="E199" s="140" t="s">
        <v>1</v>
      </c>
      <c r="F199" s="127">
        <v>10.09</v>
      </c>
    </row>
    <row r="200" spans="1:6">
      <c r="A200" s="140" t="s">
        <v>147</v>
      </c>
      <c r="B200" s="140" t="s">
        <v>17</v>
      </c>
      <c r="C200" s="140" t="s">
        <v>15</v>
      </c>
      <c r="D200" s="140" t="s">
        <v>1</v>
      </c>
      <c r="E200" s="140" t="s">
        <v>1</v>
      </c>
      <c r="F200" s="127">
        <v>5.86</v>
      </c>
    </row>
    <row r="201" spans="1:6">
      <c r="A201" s="140" t="s">
        <v>147</v>
      </c>
      <c r="B201" s="140" t="s">
        <v>17</v>
      </c>
      <c r="C201" s="140" t="s">
        <v>2</v>
      </c>
      <c r="D201" s="140" t="s">
        <v>1</v>
      </c>
      <c r="E201" s="140" t="s">
        <v>1</v>
      </c>
      <c r="F201" s="127">
        <v>5.86</v>
      </c>
    </row>
    <row r="202" spans="1:6">
      <c r="A202" s="140" t="s">
        <v>147</v>
      </c>
      <c r="B202" s="140" t="s">
        <v>10</v>
      </c>
      <c r="C202" s="140" t="s">
        <v>15</v>
      </c>
      <c r="D202" s="140" t="s">
        <v>0</v>
      </c>
      <c r="E202" s="140" t="s">
        <v>5</v>
      </c>
      <c r="F202" s="127">
        <v>14.76</v>
      </c>
    </row>
    <row r="203" spans="1:6">
      <c r="A203" s="140" t="s">
        <v>147</v>
      </c>
      <c r="B203" s="140" t="s">
        <v>10</v>
      </c>
      <c r="C203" s="140" t="s">
        <v>2</v>
      </c>
      <c r="D203" s="140" t="s">
        <v>0</v>
      </c>
      <c r="E203" s="140" t="s">
        <v>0</v>
      </c>
      <c r="F203" s="127">
        <v>14.76</v>
      </c>
    </row>
    <row r="204" spans="1:6">
      <c r="A204" s="140" t="s">
        <v>147</v>
      </c>
      <c r="B204" s="140" t="s">
        <v>10</v>
      </c>
      <c r="C204" s="140" t="s">
        <v>15</v>
      </c>
      <c r="D204" s="140" t="s">
        <v>1</v>
      </c>
      <c r="E204" s="140" t="s">
        <v>0</v>
      </c>
      <c r="F204" s="127">
        <v>13.59</v>
      </c>
    </row>
    <row r="205" spans="1:6">
      <c r="A205" s="140" t="s">
        <v>147</v>
      </c>
      <c r="B205" s="140" t="s">
        <v>10</v>
      </c>
      <c r="C205" s="140" t="s">
        <v>2</v>
      </c>
      <c r="D205" s="140" t="s">
        <v>1</v>
      </c>
      <c r="E205" s="140" t="s">
        <v>0</v>
      </c>
      <c r="F205" s="127">
        <v>13.59</v>
      </c>
    </row>
    <row r="206" spans="1:6">
      <c r="A206" s="140" t="s">
        <v>147</v>
      </c>
      <c r="B206" s="140" t="s">
        <v>10</v>
      </c>
      <c r="C206" s="140" t="s">
        <v>15</v>
      </c>
      <c r="D206" s="140" t="s">
        <v>5</v>
      </c>
      <c r="E206" s="140" t="s">
        <v>1</v>
      </c>
      <c r="F206" s="127">
        <v>13.59</v>
      </c>
    </row>
    <row r="207" spans="1:6">
      <c r="A207" s="140" t="s">
        <v>147</v>
      </c>
      <c r="B207" s="140" t="s">
        <v>10</v>
      </c>
      <c r="C207" s="140" t="s">
        <v>2</v>
      </c>
      <c r="D207" s="140" t="s">
        <v>0</v>
      </c>
      <c r="E207" s="140" t="s">
        <v>1</v>
      </c>
      <c r="F207" s="127">
        <v>13.59</v>
      </c>
    </row>
    <row r="208" spans="1:6">
      <c r="A208" s="140" t="s">
        <v>147</v>
      </c>
      <c r="B208" s="140" t="s">
        <v>10</v>
      </c>
      <c r="C208" s="140" t="s">
        <v>15</v>
      </c>
      <c r="D208" s="140" t="s">
        <v>1</v>
      </c>
      <c r="E208" s="140" t="s">
        <v>1</v>
      </c>
      <c r="F208" s="127">
        <v>7.98</v>
      </c>
    </row>
    <row r="209" spans="1:6">
      <c r="A209" s="140" t="s">
        <v>147</v>
      </c>
      <c r="B209" s="140" t="s">
        <v>10</v>
      </c>
      <c r="C209" s="140" t="s">
        <v>2</v>
      </c>
      <c r="D209" s="140" t="s">
        <v>1</v>
      </c>
      <c r="E209" s="140" t="s">
        <v>1</v>
      </c>
      <c r="F209" s="127">
        <v>7.98</v>
      </c>
    </row>
    <row r="210" spans="1:6">
      <c r="A210" s="140" t="s">
        <v>147</v>
      </c>
      <c r="B210" s="140" t="s">
        <v>7</v>
      </c>
      <c r="C210" s="140" t="s">
        <v>15</v>
      </c>
      <c r="D210" s="140" t="s">
        <v>0</v>
      </c>
      <c r="E210" s="140" t="s">
        <v>5</v>
      </c>
      <c r="F210" s="127">
        <v>21.81</v>
      </c>
    </row>
    <row r="211" spans="1:6">
      <c r="A211" s="140" t="s">
        <v>147</v>
      </c>
      <c r="B211" s="140" t="s">
        <v>7</v>
      </c>
      <c r="C211" s="140" t="s">
        <v>2</v>
      </c>
      <c r="D211" s="140" t="s">
        <v>0</v>
      </c>
      <c r="E211" s="140" t="s">
        <v>0</v>
      </c>
      <c r="F211" s="127">
        <v>21.81</v>
      </c>
    </row>
    <row r="212" spans="1:6">
      <c r="A212" s="140" t="s">
        <v>147</v>
      </c>
      <c r="B212" s="140" t="s">
        <v>7</v>
      </c>
      <c r="C212" s="140" t="s">
        <v>15</v>
      </c>
      <c r="D212" s="140" t="s">
        <v>1</v>
      </c>
      <c r="E212" s="140" t="s">
        <v>0</v>
      </c>
      <c r="F212" s="127">
        <v>14.88</v>
      </c>
    </row>
    <row r="213" spans="1:6">
      <c r="A213" s="140" t="s">
        <v>147</v>
      </c>
      <c r="B213" s="140" t="s">
        <v>7</v>
      </c>
      <c r="C213" s="140" t="s">
        <v>2</v>
      </c>
      <c r="D213" s="140" t="s">
        <v>1</v>
      </c>
      <c r="E213" s="140" t="s">
        <v>0</v>
      </c>
      <c r="F213" s="127">
        <v>14.88</v>
      </c>
    </row>
    <row r="214" spans="1:6">
      <c r="A214" s="140" t="s">
        <v>147</v>
      </c>
      <c r="B214" s="140" t="s">
        <v>7</v>
      </c>
      <c r="C214" s="140" t="s">
        <v>15</v>
      </c>
      <c r="D214" s="140" t="s">
        <v>0</v>
      </c>
      <c r="E214" s="140" t="s">
        <v>1</v>
      </c>
      <c r="F214" s="127">
        <v>14.88</v>
      </c>
    </row>
    <row r="215" spans="1:6">
      <c r="A215" s="140" t="s">
        <v>147</v>
      </c>
      <c r="B215" s="140" t="s">
        <v>7</v>
      </c>
      <c r="C215" s="140" t="s">
        <v>2</v>
      </c>
      <c r="D215" s="140" t="s">
        <v>0</v>
      </c>
      <c r="E215" s="140" t="s">
        <v>1</v>
      </c>
      <c r="F215" s="127">
        <v>14.88</v>
      </c>
    </row>
    <row r="216" spans="1:6">
      <c r="A216" s="140" t="s">
        <v>147</v>
      </c>
      <c r="B216" s="140" t="s">
        <v>7</v>
      </c>
      <c r="C216" s="140" t="s">
        <v>15</v>
      </c>
      <c r="D216" s="140" t="s">
        <v>1</v>
      </c>
      <c r="E216" s="140" t="s">
        <v>1</v>
      </c>
      <c r="F216" s="127">
        <v>8.86</v>
      </c>
    </row>
    <row r="217" spans="1:6">
      <c r="A217" s="140" t="s">
        <v>147</v>
      </c>
      <c r="B217" s="140" t="s">
        <v>7</v>
      </c>
      <c r="C217" s="140" t="s">
        <v>2</v>
      </c>
      <c r="D217" s="140" t="s">
        <v>1</v>
      </c>
      <c r="E217" s="140" t="s">
        <v>1</v>
      </c>
      <c r="F217" s="127">
        <v>8.86</v>
      </c>
    </row>
    <row r="218" spans="1:6">
      <c r="A218" s="140" t="s">
        <v>147</v>
      </c>
      <c r="B218" s="140" t="s">
        <v>6</v>
      </c>
      <c r="C218" s="140" t="s">
        <v>15</v>
      </c>
      <c r="D218" s="140" t="s">
        <v>0</v>
      </c>
      <c r="E218" s="140" t="s">
        <v>5</v>
      </c>
      <c r="F218" s="127">
        <v>1.84</v>
      </c>
    </row>
    <row r="219" spans="1:6">
      <c r="A219" s="140" t="s">
        <v>147</v>
      </c>
      <c r="B219" s="140" t="s">
        <v>6</v>
      </c>
      <c r="C219" s="140" t="s">
        <v>2</v>
      </c>
      <c r="D219" s="140" t="s">
        <v>0</v>
      </c>
      <c r="E219" s="140" t="s">
        <v>0</v>
      </c>
      <c r="F219" s="127">
        <v>1.84</v>
      </c>
    </row>
    <row r="220" spans="1:6">
      <c r="A220" s="140" t="s">
        <v>147</v>
      </c>
      <c r="B220" s="140" t="s">
        <v>6</v>
      </c>
      <c r="C220" s="140" t="s">
        <v>15</v>
      </c>
      <c r="D220" s="140" t="s">
        <v>1</v>
      </c>
      <c r="E220" s="140" t="s">
        <v>0</v>
      </c>
      <c r="F220" s="127">
        <v>1.84</v>
      </c>
    </row>
    <row r="221" spans="1:6">
      <c r="A221" s="140" t="s">
        <v>147</v>
      </c>
      <c r="B221" s="140" t="s">
        <v>6</v>
      </c>
      <c r="C221" s="140" t="s">
        <v>2</v>
      </c>
      <c r="D221" s="140" t="s">
        <v>1</v>
      </c>
      <c r="E221" s="140" t="s">
        <v>0</v>
      </c>
      <c r="F221" s="127">
        <v>1.84</v>
      </c>
    </row>
    <row r="222" spans="1:6">
      <c r="A222" s="140" t="s">
        <v>147</v>
      </c>
      <c r="B222" s="140" t="s">
        <v>6</v>
      </c>
      <c r="C222" s="140" t="s">
        <v>15</v>
      </c>
      <c r="D222" s="140" t="s">
        <v>0</v>
      </c>
      <c r="E222" s="140" t="s">
        <v>1</v>
      </c>
      <c r="F222" s="127">
        <v>1.84</v>
      </c>
    </row>
    <row r="223" spans="1:6">
      <c r="A223" s="140" t="s">
        <v>147</v>
      </c>
      <c r="B223" s="140" t="s">
        <v>6</v>
      </c>
      <c r="C223" s="140" t="s">
        <v>2</v>
      </c>
      <c r="D223" s="140" t="s">
        <v>0</v>
      </c>
      <c r="E223" s="140" t="s">
        <v>1</v>
      </c>
      <c r="F223" s="127">
        <v>1.84</v>
      </c>
    </row>
    <row r="224" spans="1:6">
      <c r="A224" s="140" t="s">
        <v>147</v>
      </c>
      <c r="B224" s="140" t="s">
        <v>6</v>
      </c>
      <c r="C224" s="140" t="s">
        <v>15</v>
      </c>
      <c r="D224" s="140" t="s">
        <v>1</v>
      </c>
      <c r="E224" s="140" t="s">
        <v>1</v>
      </c>
      <c r="F224" s="127">
        <v>1.84</v>
      </c>
    </row>
    <row r="225" spans="1:6">
      <c r="A225" s="140" t="s">
        <v>147</v>
      </c>
      <c r="B225" s="140" t="s">
        <v>6</v>
      </c>
      <c r="C225" s="140" t="s">
        <v>2</v>
      </c>
      <c r="D225" s="140" t="s">
        <v>1</v>
      </c>
      <c r="E225" s="140" t="s">
        <v>1</v>
      </c>
      <c r="F225" s="127">
        <v>1.84</v>
      </c>
    </row>
  </sheetData>
  <sortState xmlns:xlrd2="http://schemas.microsoft.com/office/spreadsheetml/2017/richdata2" ref="U3:U9">
    <sortCondition ref="U3"/>
  </sortState>
  <phoneticPr fontId="3" type="noConversion"/>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FD649-9401-44E6-B107-6B66569EBB6D}">
  <dimension ref="A1:L2"/>
  <sheetViews>
    <sheetView topLeftCell="B1" workbookViewId="0">
      <selection activeCell="G22" sqref="G22"/>
    </sheetView>
  </sheetViews>
  <sheetFormatPr defaultColWidth="15.7109375" defaultRowHeight="15"/>
  <sheetData>
    <row r="1" spans="1:12" s="13" customFormat="1" ht="60">
      <c r="A1" s="13" t="s">
        <v>58</v>
      </c>
      <c r="B1" s="13" t="s">
        <v>59</v>
      </c>
      <c r="C1" s="13" t="s">
        <v>63</v>
      </c>
      <c r="D1" s="13" t="s">
        <v>65</v>
      </c>
      <c r="E1" s="13" t="s">
        <v>64</v>
      </c>
      <c r="F1" s="13" t="s">
        <v>62</v>
      </c>
      <c r="G1" s="13" t="s">
        <v>66</v>
      </c>
      <c r="H1" s="13" t="s">
        <v>115</v>
      </c>
      <c r="I1" s="13" t="s">
        <v>67</v>
      </c>
      <c r="J1" s="13" t="s">
        <v>148</v>
      </c>
    </row>
    <row r="2" spans="1:12">
      <c r="A2" s="7">
        <f>'Dati Generali'!C13</f>
        <v>0</v>
      </c>
      <c r="B2" s="7">
        <f>'Dati Generali'!D13</f>
        <v>0</v>
      </c>
      <c r="C2" s="14">
        <f ca="1">Allenamenti!T2</f>
        <v>0</v>
      </c>
      <c r="D2" s="14">
        <f ca="1">Allenamenti!S2</f>
        <v>0</v>
      </c>
      <c r="E2" s="14">
        <f ca="1">Allenamenti!U2</f>
        <v>0</v>
      </c>
      <c r="F2" s="36" t="e">
        <f ca="1">Allenamenti!R2</f>
        <v>#REF!</v>
      </c>
      <c r="G2" s="14">
        <f>'Partite Puntuali'!R3</f>
        <v>0</v>
      </c>
      <c r="H2" s="36">
        <f>'Partite Puntuali'!O3</f>
        <v>0</v>
      </c>
      <c r="I2" s="14">
        <f ca="1">G2+E2</f>
        <v>0</v>
      </c>
      <c r="J2" s="14">
        <f ca="1">I2/3</f>
        <v>0</v>
      </c>
      <c r="K2" s="14"/>
      <c r="L2" s="1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6</vt:i4>
      </vt:variant>
      <vt:variant>
        <vt:lpstr>Intervalli denominati</vt:lpstr>
      </vt:variant>
      <vt:variant>
        <vt:i4>9</vt:i4>
      </vt:variant>
    </vt:vector>
  </HeadingPairs>
  <TitlesOfParts>
    <vt:vector size="15" baseType="lpstr">
      <vt:lpstr>Dati Generali</vt:lpstr>
      <vt:lpstr>Allenamenti</vt:lpstr>
      <vt:lpstr>Partite Ricorrenze</vt:lpstr>
      <vt:lpstr>Partite Puntuali</vt:lpstr>
      <vt:lpstr>Parametri</vt:lpstr>
      <vt:lpstr>Solo1</vt:lpstr>
      <vt:lpstr>DataFine</vt:lpstr>
      <vt:lpstr>DataInizio</vt:lpstr>
      <vt:lpstr>Docce</vt:lpstr>
      <vt:lpstr>EtaPartecipanti</vt:lpstr>
      <vt:lpstr>GiorniSettimana</vt:lpstr>
      <vt:lpstr>OreFasce</vt:lpstr>
      <vt:lpstr>TabellaIncrociTariffe</vt:lpstr>
      <vt:lpstr>Tariffe</vt:lpstr>
      <vt:lpstr>TipiUso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Michele Gobbo</dc:creator>
  <cp:lastModifiedBy>Iannò Gabriella</cp:lastModifiedBy>
  <dcterms:created xsi:type="dcterms:W3CDTF">2020-07-24T08:03:48Z</dcterms:created>
  <dcterms:modified xsi:type="dcterms:W3CDTF">2025-12-15T15:02:25Z</dcterms:modified>
</cp:coreProperties>
</file>